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1" activeTab="1"/>
  </bookViews>
  <sheets>
    <sheet name="Cup" sheetId="1" r:id="rId1"/>
    <sheet name="Tulem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Hindamislehed" sheetId="18" r:id="rId18"/>
  </sheets>
  <definedNames>
    <definedName name="_xlnm.Print_Area" localSheetId="1">'Tulem'!$A$1:$L$83</definedName>
    <definedName name="F3C">'Cup'!$B$6</definedName>
  </definedNames>
  <calcPr fullCalcOnLoad="1"/>
</workbook>
</file>

<file path=xl/sharedStrings.xml><?xml version="1.0" encoding="utf-8"?>
<sst xmlns="http://schemas.openxmlformats.org/spreadsheetml/2006/main" count="1314" uniqueCount="81">
  <si>
    <t>Kohtunikud:</t>
  </si>
  <si>
    <t>K1:</t>
  </si>
  <si>
    <t>Kadri Pellis</t>
  </si>
  <si>
    <t>K2:</t>
  </si>
  <si>
    <t>Mihkel Pupart</t>
  </si>
  <si>
    <t>Nimi,koht:</t>
  </si>
  <si>
    <t>F3C EMV 5.etapp, Hüüru</t>
  </si>
  <si>
    <t>K3:</t>
  </si>
  <si>
    <t>Peep Krusberg</t>
  </si>
  <si>
    <t>Päev:</t>
  </si>
  <si>
    <t>K4:</t>
  </si>
  <si>
    <t>Kava:</t>
  </si>
  <si>
    <t>Eurosport 2010</t>
  </si>
  <si>
    <t>K5:</t>
  </si>
  <si>
    <t>Võistlejad:</t>
  </si>
  <si>
    <t>Lennujärjestus</t>
  </si>
  <si>
    <t>Nimi</t>
  </si>
  <si>
    <t>Tuur 1:</t>
  </si>
  <si>
    <t>Tuur 2:</t>
  </si>
  <si>
    <t>Tuur 3:</t>
  </si>
  <si>
    <t>1.</t>
  </si>
  <si>
    <t>Indrek Hiie</t>
  </si>
  <si>
    <t>2.</t>
  </si>
  <si>
    <t>Ville Vellend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</si>
  <si>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</si>
  <si>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</si>
  <si>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</si>
  <si>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</si>
  <si>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</si>
  <si>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</si>
  <si>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</si>
  <si>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</si>
  <si>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</si>
  <si>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</si>
  <si>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</si>
  <si>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</si>
  <si>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</si>
  <si>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Manööver:</t>
  </si>
  <si>
    <t>Kordaja:</t>
  </si>
  <si>
    <t>M FAI [C]</t>
  </si>
  <si>
    <t>Poolring FAI [C]</t>
  </si>
  <si>
    <t>Romb FAI [C]</t>
  </si>
  <si>
    <t>Keeris [A]</t>
  </si>
  <si>
    <t>Püstkurv 180</t>
  </si>
  <si>
    <t>Tagasipööre [A]</t>
  </si>
  <si>
    <t>Püstkurv 540</t>
  </si>
  <si>
    <t>Tagasitõmme [A]</t>
  </si>
  <si>
    <t>Maandumine 45 [A]</t>
  </si>
  <si>
    <t xml:space="preserve"> </t>
  </si>
  <si>
    <t>Ristkülik [B]</t>
  </si>
  <si>
    <t>Keeris [D]</t>
  </si>
  <si>
    <t>Sõlm [D]</t>
  </si>
  <si>
    <t>Tagasitõmme [B]</t>
  </si>
  <si>
    <t>x</t>
  </si>
  <si>
    <t>Võistlus:</t>
  </si>
  <si>
    <t>Kuupäev:</t>
  </si>
  <si>
    <t>Koondtulemus</t>
  </si>
  <si>
    <t>Tuuride summad:</t>
  </si>
  <si>
    <t>Koondtulemus:</t>
  </si>
  <si>
    <t>Stardinr.</t>
  </si>
  <si>
    <t>Punktid</t>
  </si>
  <si>
    <t>Normal.</t>
  </si>
  <si>
    <t>K1</t>
  </si>
  <si>
    <t>K2</t>
  </si>
  <si>
    <t>K3</t>
  </si>
  <si>
    <t>K4</t>
  </si>
  <si>
    <t>K5</t>
  </si>
  <si>
    <t>Vahe tippu</t>
  </si>
  <si>
    <t>Koht</t>
  </si>
  <si>
    <t>Suhteline</t>
  </si>
  <si>
    <t>Nimi:</t>
  </si>
  <si>
    <t>Tuur 1</t>
  </si>
  <si>
    <t>Tuur 2</t>
  </si>
  <si>
    <t>Koht:</t>
  </si>
  <si>
    <t>Tuur 3</t>
  </si>
  <si>
    <t>Kokku:</t>
  </si>
  <si>
    <t>Ära:</t>
  </si>
  <si>
    <t>2 parimat:</t>
  </si>
  <si>
    <t>Jrk:</t>
  </si>
  <si>
    <t>Kohtunik:</t>
  </si>
  <si>
    <t>Tuur: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</si>
</sst>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\ "/>
    <numFmt numFmtId="166" formatCode="DD/MM/YYYY"/>
    <numFmt numFmtId="167" formatCode="@"/>
    <numFmt numFmtId="168" formatCode="HH:MM\ DD/MM/YY"/>
    <numFmt numFmtId="169" formatCode="0.0"/>
    <numFmt numFmtId="170" formatCode="0"/>
  </numFmts>
  <fonts count="7"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1">
      <alignment horizontal="left"/>
      <protection locked="0"/>
    </xf>
    <xf numFmtId="164" fontId="2" fillId="0" borderId="0">
      <alignment/>
      <protection/>
    </xf>
  </cellStyleXfs>
  <cellXfs count="84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6" fontId="2" fillId="0" borderId="0" xfId="21" applyNumberFormat="1" applyAlignment="1">
      <alignment horizontal="left"/>
      <protection/>
    </xf>
    <xf numFmtId="164" fontId="2" fillId="0" borderId="0" xfId="21" applyFont="1">
      <alignment/>
      <protection/>
    </xf>
    <xf numFmtId="164" fontId="3" fillId="0" borderId="0" xfId="21" applyFont="1" applyBorder="1">
      <alignment/>
      <protection/>
    </xf>
    <xf numFmtId="164" fontId="4" fillId="0" borderId="0" xfId="21" applyFont="1" applyAlignment="1" applyProtection="1">
      <alignment readingOrder="1"/>
      <protection locked="0"/>
    </xf>
    <xf numFmtId="167" fontId="2" fillId="0" borderId="0" xfId="21" applyNumberFormat="1" applyFont="1">
      <alignment/>
      <protection/>
    </xf>
    <xf numFmtId="164" fontId="2" fillId="0" borderId="0" xfId="21" applyAlignment="1">
      <alignment horizontal="center"/>
      <protection/>
    </xf>
    <xf numFmtId="166" fontId="2" fillId="0" borderId="0" xfId="21" applyNumberFormat="1">
      <alignment/>
      <protection/>
    </xf>
    <xf numFmtId="164" fontId="3" fillId="0" borderId="0" xfId="21" applyFont="1" applyAlignment="1">
      <alignment horizontal="center"/>
      <protection/>
    </xf>
    <xf numFmtId="164" fontId="2" fillId="0" borderId="0" xfId="21" applyBorder="1">
      <alignment/>
      <protection/>
    </xf>
    <xf numFmtId="168" fontId="2" fillId="0" borderId="0" xfId="21" applyNumberFormat="1">
      <alignment/>
      <protection/>
    </xf>
    <xf numFmtId="164" fontId="2" fillId="2" borderId="2" xfId="21" applyFill="1" applyBorder="1">
      <alignment/>
      <protection/>
    </xf>
    <xf numFmtId="164" fontId="3" fillId="2" borderId="3" xfId="21" applyFont="1" applyFill="1" applyBorder="1">
      <alignment/>
      <protection/>
    </xf>
    <xf numFmtId="164" fontId="2" fillId="2" borderId="4" xfId="21" applyFill="1" applyBorder="1">
      <alignment/>
      <protection/>
    </xf>
    <xf numFmtId="164" fontId="2" fillId="2" borderId="5" xfId="21" applyFill="1" applyBorder="1">
      <alignment/>
      <protection/>
    </xf>
    <xf numFmtId="164" fontId="3" fillId="2" borderId="4" xfId="21" applyFont="1" applyFill="1" applyBorder="1">
      <alignment/>
      <protection/>
    </xf>
    <xf numFmtId="164" fontId="2" fillId="2" borderId="5" xfId="21" applyFill="1" applyBorder="1" applyAlignment="1">
      <alignment horizontal="center"/>
      <protection/>
    </xf>
    <xf numFmtId="164" fontId="3" fillId="2" borderId="2" xfId="21" applyFont="1" applyFill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7" xfId="21" applyFont="1" applyFill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9" fontId="2" fillId="2" borderId="2" xfId="21" applyNumberFormat="1" applyFill="1" applyBorder="1">
      <alignment/>
      <protection/>
    </xf>
    <xf numFmtId="169" fontId="2" fillId="2" borderId="3" xfId="21" applyNumberFormat="1" applyFill="1" applyBorder="1">
      <alignment/>
      <protection/>
    </xf>
    <xf numFmtId="164" fontId="2" fillId="2" borderId="2" xfId="21" applyFill="1" applyBorder="1" applyAlignment="1">
      <alignment horizontal="center"/>
      <protection/>
    </xf>
    <xf numFmtId="164" fontId="2" fillId="3" borderId="2" xfId="21" applyFill="1" applyBorder="1">
      <alignment/>
      <protection/>
    </xf>
    <xf numFmtId="164" fontId="3" fillId="3" borderId="2" xfId="21" applyFont="1" applyFill="1" applyBorder="1">
      <alignment/>
      <protection/>
    </xf>
    <xf numFmtId="164" fontId="2" fillId="3" borderId="3" xfId="21" applyFill="1" applyBorder="1">
      <alignment/>
      <protection/>
    </xf>
    <xf numFmtId="164" fontId="3" fillId="3" borderId="3" xfId="21" applyFont="1" applyFill="1" applyBorder="1">
      <alignment/>
      <protection/>
    </xf>
    <xf numFmtId="164" fontId="2" fillId="3" borderId="2" xfId="21" applyFill="1" applyBorder="1" applyAlignment="1">
      <alignment horizontal="center"/>
      <protection/>
    </xf>
    <xf numFmtId="164" fontId="3" fillId="3" borderId="2" xfId="21" applyFont="1" applyFill="1" applyBorder="1" applyAlignment="1">
      <alignment horizontal="center"/>
      <protection/>
    </xf>
    <xf numFmtId="170" fontId="2" fillId="3" borderId="2" xfId="21" applyNumberFormat="1" applyFill="1" applyBorder="1">
      <alignment/>
      <protection/>
    </xf>
    <xf numFmtId="170" fontId="2" fillId="3" borderId="3" xfId="21" applyNumberFormat="1" applyFill="1" applyBorder="1">
      <alignment/>
      <protection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2" fillId="4" borderId="2" xfId="21" applyFill="1" applyBorder="1">
      <alignment/>
      <protection/>
    </xf>
    <xf numFmtId="164" fontId="3" fillId="4" borderId="2" xfId="21" applyFont="1" applyFill="1" applyBorder="1">
      <alignment/>
      <protection/>
    </xf>
    <xf numFmtId="164" fontId="2" fillId="4" borderId="3" xfId="21" applyFill="1" applyBorder="1">
      <alignment/>
      <protection/>
    </xf>
    <xf numFmtId="164" fontId="3" fillId="4" borderId="3" xfId="21" applyFont="1" applyFill="1" applyBorder="1">
      <alignment/>
      <protection/>
    </xf>
    <xf numFmtId="164" fontId="2" fillId="4" borderId="2" xfId="21" applyFill="1" applyBorder="1" applyAlignment="1">
      <alignment horizontal="center"/>
      <protection/>
    </xf>
    <xf numFmtId="164" fontId="3" fillId="4" borderId="2" xfId="21" applyFont="1" applyFill="1" applyBorder="1" applyAlignment="1">
      <alignment horizontal="center"/>
      <protection/>
    </xf>
    <xf numFmtId="170" fontId="2" fillId="4" borderId="2" xfId="21" applyNumberFormat="1" applyFill="1" applyBorder="1">
      <alignment/>
      <protection/>
    </xf>
    <xf numFmtId="164" fontId="0" fillId="4" borderId="2" xfId="0" applyFill="1" applyBorder="1" applyAlignment="1">
      <alignment/>
    </xf>
    <xf numFmtId="164" fontId="0" fillId="4" borderId="3" xfId="0" applyFill="1" applyBorder="1" applyAlignment="1">
      <alignment/>
    </xf>
    <xf numFmtId="170" fontId="2" fillId="4" borderId="3" xfId="21" applyNumberFormat="1" applyFill="1" applyBorder="1">
      <alignment/>
      <protection/>
    </xf>
    <xf numFmtId="164" fontId="2" fillId="5" borderId="2" xfId="21" applyFill="1" applyBorder="1">
      <alignment/>
      <protection/>
    </xf>
    <xf numFmtId="164" fontId="3" fillId="5" borderId="2" xfId="21" applyFont="1" applyFill="1" applyBorder="1">
      <alignment/>
      <protection/>
    </xf>
    <xf numFmtId="164" fontId="2" fillId="5" borderId="3" xfId="21" applyFill="1" applyBorder="1">
      <alignment/>
      <protection/>
    </xf>
    <xf numFmtId="164" fontId="3" fillId="5" borderId="3" xfId="21" applyFont="1" applyFill="1" applyBorder="1">
      <alignment/>
      <protection/>
    </xf>
    <xf numFmtId="164" fontId="2" fillId="5" borderId="2" xfId="21" applyFill="1" applyBorder="1" applyAlignment="1">
      <alignment horizontal="center"/>
      <protection/>
    </xf>
    <xf numFmtId="164" fontId="3" fillId="5" borderId="2" xfId="21" applyFont="1" applyFill="1" applyBorder="1" applyAlignment="1">
      <alignment horizontal="center"/>
      <protection/>
    </xf>
    <xf numFmtId="170" fontId="2" fillId="5" borderId="2" xfId="21" applyNumberFormat="1" applyFill="1" applyBorder="1">
      <alignment/>
      <protection/>
    </xf>
    <xf numFmtId="164" fontId="0" fillId="5" borderId="2" xfId="0" applyFill="1" applyBorder="1" applyAlignment="1">
      <alignment/>
    </xf>
    <xf numFmtId="164" fontId="0" fillId="5" borderId="3" xfId="0" applyFill="1" applyBorder="1" applyAlignment="1">
      <alignment/>
    </xf>
    <xf numFmtId="170" fontId="2" fillId="5" borderId="3" xfId="21" applyNumberFormat="1" applyFill="1" applyBorder="1">
      <alignment/>
      <protection/>
    </xf>
    <xf numFmtId="170" fontId="2" fillId="0" borderId="0" xfId="21" applyNumberFormat="1">
      <alignment/>
      <protection/>
    </xf>
    <xf numFmtId="164" fontId="2" fillId="0" borderId="8" xfId="21" applyBorder="1">
      <alignment/>
      <protection/>
    </xf>
    <xf numFmtId="170" fontId="2" fillId="0" borderId="8" xfId="21" applyNumberFormat="1" applyBorder="1">
      <alignment/>
      <protection/>
    </xf>
    <xf numFmtId="164" fontId="2" fillId="0" borderId="9" xfId="21" applyBorder="1">
      <alignment/>
      <protection/>
    </xf>
    <xf numFmtId="170" fontId="2" fillId="0" borderId="9" xfId="21" applyNumberFormat="1" applyBorder="1">
      <alignment/>
      <protection/>
    </xf>
    <xf numFmtId="164" fontId="2" fillId="3" borderId="2" xfId="21" applyNumberFormat="1" applyFill="1" applyBorder="1">
      <alignment/>
      <protection/>
    </xf>
    <xf numFmtId="164" fontId="2" fillId="6" borderId="2" xfId="21" applyFill="1" applyBorder="1">
      <alignment/>
      <protection/>
    </xf>
    <xf numFmtId="164" fontId="2" fillId="6" borderId="2" xfId="21" applyNumberFormat="1" applyFill="1" applyBorder="1">
      <alignment/>
      <protection/>
    </xf>
    <xf numFmtId="164" fontId="2" fillId="0" borderId="0" xfId="21" applyFill="1" applyBorder="1">
      <alignment/>
      <protection/>
    </xf>
    <xf numFmtId="164" fontId="2" fillId="2" borderId="2" xfId="21" applyNumberFormat="1" applyFill="1" applyBorder="1">
      <alignment/>
      <protection/>
    </xf>
    <xf numFmtId="164" fontId="2" fillId="5" borderId="2" xfId="21" applyNumberFormat="1" applyFill="1" applyBorder="1">
      <alignment/>
      <protection/>
    </xf>
    <xf numFmtId="164" fontId="5" fillId="0" borderId="0" xfId="21" applyFont="1">
      <alignment/>
      <protection/>
    </xf>
    <xf numFmtId="164" fontId="6" fillId="0" borderId="0" xfId="21" applyFont="1" applyAlignment="1">
      <alignment horizontal="left"/>
      <protection/>
    </xf>
    <xf numFmtId="164" fontId="6" fillId="0" borderId="0" xfId="21" applyFont="1">
      <alignment/>
      <protection/>
    </xf>
    <xf numFmtId="164" fontId="5" fillId="0" borderId="0" xfId="21" applyFont="1" applyAlignment="1">
      <alignment horizontal="right"/>
      <protection/>
    </xf>
    <xf numFmtId="166" fontId="6" fillId="0" borderId="0" xfId="21" applyNumberFormat="1" applyFont="1" applyFill="1" applyBorder="1">
      <alignment/>
      <protection/>
    </xf>
    <xf numFmtId="166" fontId="6" fillId="0" borderId="0" xfId="21" applyNumberFormat="1" applyFont="1">
      <alignment/>
      <protection/>
    </xf>
    <xf numFmtId="164" fontId="5" fillId="0" borderId="2" xfId="21" applyFont="1" applyFill="1" applyBorder="1">
      <alignment/>
      <protection/>
    </xf>
    <xf numFmtId="164" fontId="6" fillId="0" borderId="2" xfId="21" applyNumberFormat="1" applyFont="1" applyFill="1" applyBorder="1">
      <alignment/>
      <protection/>
    </xf>
    <xf numFmtId="164" fontId="6" fillId="0" borderId="2" xfId="21" applyFont="1" applyFill="1" applyBorder="1">
      <alignment/>
      <protection/>
    </xf>
    <xf numFmtId="164" fontId="6" fillId="0" borderId="2" xfId="21" applyFont="1" applyBorder="1">
      <alignment/>
      <protection/>
    </xf>
    <xf numFmtId="164" fontId="2" fillId="0" borderId="0" xfId="21" applyFill="1">
      <alignment/>
      <protection/>
    </xf>
    <xf numFmtId="164" fontId="6" fillId="0" borderId="0" xfId="21" applyFont="1" applyFill="1" applyBorder="1">
      <alignment/>
      <protection/>
    </xf>
    <xf numFmtId="164" fontId="6" fillId="0" borderId="0" xfId="21" applyFont="1" applyFill="1">
      <alignment/>
      <protection/>
    </xf>
    <xf numFmtId="164" fontId="6" fillId="0" borderId="0" xfId="21" applyFont="1" applyBorder="1">
      <alignment/>
      <protection/>
    </xf>
    <xf numFmtId="164" fontId="5" fillId="0" borderId="0" xfId="21" applyFont="1" applyFill="1" applyBorder="1">
      <alignment/>
      <protection/>
    </xf>
    <xf numFmtId="164" fontId="6" fillId="0" borderId="0" xfId="21" applyNumberFormat="1" applyFont="1" applyFill="1" applyBorder="1">
      <alignment/>
      <protection/>
    </xf>
    <xf numFmtId="164" fontId="6" fillId="0" borderId="0" xfId="21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uudukko,ohu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4.140625" style="1" customWidth="1"/>
    <col min="2" max="2" width="31.28125" style="1" customWidth="1"/>
    <col min="3" max="3" width="8.8515625" style="1" customWidth="1"/>
    <col min="4" max="4" width="27.57421875" style="1" customWidth="1"/>
    <col min="5" max="5" width="3.28125" style="1" customWidth="1"/>
    <col min="6" max="6" width="36.7109375" style="1" customWidth="1"/>
    <col min="7" max="7" width="3.140625" style="1" customWidth="1"/>
    <col min="8" max="8" width="36.7109375" style="1" customWidth="1"/>
    <col min="9" max="16384" width="8.8515625" style="1" customWidth="1"/>
  </cols>
  <sheetData>
    <row r="1" ht="13.5">
      <c r="C1" s="1" t="s">
        <v>0</v>
      </c>
    </row>
    <row r="2" spans="3:4" ht="13.5">
      <c r="C2" s="1" t="s">
        <v>1</v>
      </c>
      <c r="D2" s="1" t="s">
        <v>2</v>
      </c>
    </row>
    <row r="3" spans="3:4" ht="13.5">
      <c r="C3" s="1" t="s">
        <v>3</v>
      </c>
      <c r="D3" s="1" t="s">
        <v>4</v>
      </c>
    </row>
    <row r="4" spans="1:4" ht="13.5">
      <c r="A4" s="2" t="s">
        <v>5</v>
      </c>
      <c r="B4" s="1" t="s">
        <v>6</v>
      </c>
      <c r="C4" s="1" t="s">
        <v>7</v>
      </c>
      <c r="D4" s="1" t="s">
        <v>8</v>
      </c>
    </row>
    <row r="5" spans="1:3" ht="13.5">
      <c r="A5" s="2" t="s">
        <v>9</v>
      </c>
      <c r="B5" s="3">
        <v>41174</v>
      </c>
      <c r="C5" s="1" t="s">
        <v>10</v>
      </c>
    </row>
    <row r="6" spans="1:3" ht="13.5">
      <c r="A6" s="2" t="s">
        <v>11</v>
      </c>
      <c r="B6" s="4" t="s">
        <v>12</v>
      </c>
      <c r="C6" s="1" t="s">
        <v>13</v>
      </c>
    </row>
    <row r="8" spans="1:5" ht="13.5">
      <c r="A8" s="5" t="s">
        <v>14</v>
      </c>
      <c r="B8" s="5"/>
      <c r="D8" s="5" t="s">
        <v>15</v>
      </c>
      <c r="E8" s="5"/>
    </row>
    <row r="9" spans="2:8" ht="13.5">
      <c r="B9" s="2" t="s">
        <v>16</v>
      </c>
      <c r="C9" s="6"/>
      <c r="D9" s="2" t="s">
        <v>17</v>
      </c>
      <c r="E9" s="2"/>
      <c r="F9" s="2" t="s">
        <v>18</v>
      </c>
      <c r="H9" s="2" t="s">
        <v>19</v>
      </c>
    </row>
    <row r="10" spans="1:2" ht="13.5">
      <c r="A10" s="2" t="s">
        <v>20</v>
      </c>
      <c r="B10" s="1" t="s">
        <v>21</v>
      </c>
    </row>
    <row r="11" spans="1:2" ht="13.5">
      <c r="A11" s="2" t="s">
        <v>22</v>
      </c>
      <c r="B11" s="1" t="s">
        <v>23</v>
      </c>
    </row>
    <row r="12" ht="13.5">
      <c r="A12" s="2" t="s">
        <v>24</v>
      </c>
    </row>
    <row r="13" ht="13.5">
      <c r="A13" s="2" t="s">
        <v>25</v>
      </c>
    </row>
    <row r="14" ht="13.5">
      <c r="A14" s="2" t="s">
        <v>26</v>
      </c>
    </row>
    <row r="15" ht="13.5">
      <c r="A15" s="2" t="s">
        <v>27</v>
      </c>
    </row>
    <row r="16" ht="13.5">
      <c r="A16" s="2" t="s">
        <v>28</v>
      </c>
    </row>
    <row r="17" ht="13.5">
      <c r="A17" s="2" t="s">
        <v>29</v>
      </c>
    </row>
    <row r="18" ht="13.5">
      <c r="A18" s="2" t="s">
        <v>30</v>
      </c>
    </row>
    <row r="19" ht="13.5">
      <c r="A19" s="2" t="s">
        <v>31</v>
      </c>
    </row>
    <row r="20" ht="13.5">
      <c r="A20" s="2" t="s">
        <v>32</v>
      </c>
    </row>
    <row r="21" ht="13.5">
      <c r="A21" s="2" t="s">
        <v>33</v>
      </c>
    </row>
    <row r="22" ht="13.5">
      <c r="A22" s="2" t="s">
        <v>34</v>
      </c>
    </row>
    <row r="23" ht="13.5">
      <c r="A23" s="2" t="s">
        <v>35</v>
      </c>
    </row>
    <row r="24" ht="13.5">
      <c r="A24" s="2" t="s">
        <v>36</v>
      </c>
    </row>
    <row r="28" spans="1:2" ht="13.5">
      <c r="A28" s="2" t="s">
        <v>11</v>
      </c>
      <c r="B28" s="1" t="s">
        <v>21</v>
      </c>
    </row>
    <row r="29" spans="1:3" ht="13.5">
      <c r="A29" s="2"/>
      <c r="B29" s="2" t="s">
        <v>37</v>
      </c>
      <c r="C29" s="2" t="s">
        <v>38</v>
      </c>
    </row>
    <row r="30" spans="1:3" ht="13.5">
      <c r="A30" s="2" t="s">
        <v>20</v>
      </c>
      <c r="B30" s="1" t="s">
        <v>39</v>
      </c>
      <c r="C30" s="1">
        <v>1.5</v>
      </c>
    </row>
    <row r="31" spans="1:3" ht="13.5">
      <c r="A31" s="2" t="s">
        <v>22</v>
      </c>
      <c r="B31" s="1" t="s">
        <v>40</v>
      </c>
      <c r="C31" s="1">
        <v>1.5</v>
      </c>
    </row>
    <row r="32" spans="1:3" ht="13.5">
      <c r="A32" s="2" t="s">
        <v>24</v>
      </c>
      <c r="B32" s="1" t="s">
        <v>41</v>
      </c>
      <c r="C32" s="1">
        <v>1.5</v>
      </c>
    </row>
    <row r="33" spans="1:3" ht="13.5">
      <c r="A33" s="2" t="s">
        <v>25</v>
      </c>
      <c r="B33" s="1" t="s">
        <v>42</v>
      </c>
      <c r="C33" s="1">
        <v>1</v>
      </c>
    </row>
    <row r="34" spans="1:3" ht="13.5">
      <c r="A34" s="2" t="s">
        <v>26</v>
      </c>
      <c r="B34" s="1" t="s">
        <v>43</v>
      </c>
      <c r="C34" s="1">
        <v>1</v>
      </c>
    </row>
    <row r="35" spans="1:3" ht="13.5">
      <c r="A35" s="2" t="s">
        <v>27</v>
      </c>
      <c r="B35" s="1" t="s">
        <v>44</v>
      </c>
      <c r="C35" s="1">
        <v>1</v>
      </c>
    </row>
    <row r="36" spans="1:3" ht="13.5">
      <c r="A36" s="2" t="s">
        <v>28</v>
      </c>
      <c r="B36" s="1" t="s">
        <v>45</v>
      </c>
      <c r="C36" s="1">
        <v>1.1</v>
      </c>
    </row>
    <row r="37" spans="1:3" ht="13.5">
      <c r="A37" s="2" t="s">
        <v>29</v>
      </c>
      <c r="B37" s="1" t="s">
        <v>46</v>
      </c>
      <c r="C37" s="1">
        <v>1.2</v>
      </c>
    </row>
    <row r="38" spans="1:3" ht="13.5">
      <c r="A38" s="2" t="s">
        <v>30</v>
      </c>
      <c r="B38" s="1" t="s">
        <v>47</v>
      </c>
      <c r="C38" s="1">
        <v>1</v>
      </c>
    </row>
    <row r="39" spans="1:2" ht="13.5">
      <c r="A39" s="2" t="s">
        <v>31</v>
      </c>
      <c r="B39" s="7" t="s">
        <v>48</v>
      </c>
    </row>
    <row r="40" spans="1:2" ht="13.5">
      <c r="A40" s="2" t="s">
        <v>32</v>
      </c>
      <c r="B40" s="7" t="s">
        <v>48</v>
      </c>
    </row>
    <row r="43" spans="1:2" ht="13.5">
      <c r="A43" s="2" t="s">
        <v>11</v>
      </c>
      <c r="B43" s="1" t="s">
        <v>23</v>
      </c>
    </row>
    <row r="44" spans="1:3" ht="13.5">
      <c r="A44" s="2"/>
      <c r="B44" s="2" t="s">
        <v>37</v>
      </c>
      <c r="C44" s="2" t="s">
        <v>38</v>
      </c>
    </row>
    <row r="45" spans="1:3" ht="13.5">
      <c r="A45" s="2" t="s">
        <v>20</v>
      </c>
      <c r="B45" s="7" t="s">
        <v>39</v>
      </c>
      <c r="C45" s="1">
        <v>1.5</v>
      </c>
    </row>
    <row r="46" spans="1:3" ht="13.5">
      <c r="A46" s="2" t="s">
        <v>22</v>
      </c>
      <c r="B46" s="7" t="s">
        <v>40</v>
      </c>
      <c r="C46" s="1">
        <v>1.5</v>
      </c>
    </row>
    <row r="47" spans="1:3" ht="13.5">
      <c r="A47" s="2" t="s">
        <v>24</v>
      </c>
      <c r="B47" s="7" t="s">
        <v>49</v>
      </c>
      <c r="C47" s="1">
        <v>1.2</v>
      </c>
    </row>
    <row r="48" spans="1:3" ht="13.5">
      <c r="A48" s="2" t="s">
        <v>25</v>
      </c>
      <c r="B48" s="7" t="s">
        <v>50</v>
      </c>
      <c r="C48" s="1">
        <v>1.5</v>
      </c>
    </row>
    <row r="49" spans="1:3" ht="13.5">
      <c r="A49" s="2" t="s">
        <v>26</v>
      </c>
      <c r="B49" s="7" t="s">
        <v>43</v>
      </c>
      <c r="C49" s="1">
        <v>1</v>
      </c>
    </row>
    <row r="50" spans="1:3" ht="13.5">
      <c r="A50" s="2" t="s">
        <v>27</v>
      </c>
      <c r="B50" s="7" t="s">
        <v>51</v>
      </c>
      <c r="C50" s="1">
        <v>1.5</v>
      </c>
    </row>
    <row r="51" spans="1:3" ht="13.5">
      <c r="A51" s="2" t="s">
        <v>28</v>
      </c>
      <c r="B51" s="7" t="s">
        <v>45</v>
      </c>
      <c r="C51" s="1">
        <v>1.1</v>
      </c>
    </row>
    <row r="52" spans="1:3" ht="13.5">
      <c r="A52" s="2" t="s">
        <v>29</v>
      </c>
      <c r="B52" s="7" t="s">
        <v>52</v>
      </c>
      <c r="C52" s="1">
        <v>1.5</v>
      </c>
    </row>
    <row r="53" spans="1:3" ht="13.5">
      <c r="A53" s="2" t="s">
        <v>30</v>
      </c>
      <c r="B53" s="7" t="s">
        <v>47</v>
      </c>
      <c r="C53" s="1">
        <v>1</v>
      </c>
    </row>
    <row r="54" spans="1:2" ht="13.5">
      <c r="A54" s="2" t="s">
        <v>31</v>
      </c>
      <c r="B54" s="7" t="s">
        <v>48</v>
      </c>
    </row>
    <row r="55" spans="1:2" ht="13.5">
      <c r="A55" s="2" t="s">
        <v>32</v>
      </c>
      <c r="B55" s="7" t="s">
        <v>48</v>
      </c>
    </row>
    <row r="58" ht="13.5">
      <c r="A58" s="2" t="s">
        <v>11</v>
      </c>
    </row>
    <row r="59" spans="1:3" ht="13.5">
      <c r="A59" s="2"/>
      <c r="B59" s="2" t="s">
        <v>37</v>
      </c>
      <c r="C59" s="2" t="s">
        <v>38</v>
      </c>
    </row>
    <row r="60" spans="1:2" ht="13.5">
      <c r="A60" s="2" t="s">
        <v>20</v>
      </c>
      <c r="B60" s="7"/>
    </row>
    <row r="61" spans="1:2" ht="13.5">
      <c r="A61" s="2" t="s">
        <v>22</v>
      </c>
      <c r="B61" s="7"/>
    </row>
    <row r="62" spans="1:2" ht="13.5">
      <c r="A62" s="2" t="s">
        <v>24</v>
      </c>
      <c r="B62" s="7"/>
    </row>
    <row r="63" spans="1:2" ht="13.5">
      <c r="A63" s="2" t="s">
        <v>25</v>
      </c>
      <c r="B63" s="7"/>
    </row>
    <row r="64" spans="1:2" ht="13.5">
      <c r="A64" s="2" t="s">
        <v>26</v>
      </c>
      <c r="B64" s="7"/>
    </row>
    <row r="65" spans="1:2" ht="13.5">
      <c r="A65" s="2" t="s">
        <v>27</v>
      </c>
      <c r="B65" s="7"/>
    </row>
    <row r="66" spans="1:2" ht="13.5">
      <c r="A66" s="2" t="s">
        <v>28</v>
      </c>
      <c r="B66" s="7"/>
    </row>
    <row r="67" spans="1:2" ht="13.5">
      <c r="A67" s="2" t="s">
        <v>29</v>
      </c>
      <c r="B67" s="7"/>
    </row>
    <row r="68" spans="1:2" ht="13.5">
      <c r="A68" s="2" t="s">
        <v>30</v>
      </c>
      <c r="B68" s="7"/>
    </row>
    <row r="69" spans="1:2" ht="13.5">
      <c r="A69" s="2" t="s">
        <v>31</v>
      </c>
      <c r="B69" s="7" t="s">
        <v>48</v>
      </c>
    </row>
    <row r="70" spans="1:2" ht="13.5">
      <c r="A70" s="2" t="s">
        <v>32</v>
      </c>
      <c r="B70" s="7" t="s">
        <v>48</v>
      </c>
    </row>
    <row r="79" ht="13.5">
      <c r="A79" s="1" t="s">
        <v>12</v>
      </c>
    </row>
    <row r="80" ht="13.5">
      <c r="A80" s="1" t="s">
        <v>53</v>
      </c>
    </row>
    <row r="81" ht="13.5">
      <c r="A81" s="1" t="s">
        <v>53</v>
      </c>
    </row>
  </sheetData>
  <mergeCells count="2">
    <mergeCell ref="A8:B8"/>
    <mergeCell ref="D8:E8"/>
  </mergeCells>
  <dataValidations count="1">
    <dataValidation type="list" operator="equal" allowBlank="1" showErrorMessage="1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1" sqref="B11"/>
    </sheetView>
  </sheetViews>
  <sheetFormatPr defaultColWidth="8.00390625" defaultRowHeight="12.75"/>
  <cols>
    <col min="1" max="1" width="7.7109375" style="1" customWidth="1"/>
    <col min="2" max="2" width="38.57421875" style="1" customWidth="1"/>
    <col min="3" max="7" width="9.7109375" style="1" customWidth="1"/>
    <col min="8" max="16384" width="7.710937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Tulem!D35</f>
        <v>0</v>
      </c>
    </row>
    <row r="6" spans="3:5" ht="13.5">
      <c r="C6" s="2" t="s">
        <v>72</v>
      </c>
      <c r="D6" s="1">
        <f>SUM(I31:I41)</f>
        <v>0</v>
      </c>
      <c r="E6" s="56">
        <f>Tulem!D55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Tulem!D75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Tulem!D36</f>
        <v>0</v>
      </c>
    </row>
    <row r="6" spans="3:5" ht="13.5">
      <c r="C6" s="2" t="s">
        <v>72</v>
      </c>
      <c r="D6" s="1">
        <f>SUM(I31:I41)</f>
        <v>0</v>
      </c>
      <c r="E6" s="56">
        <f>Tulem!D56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Tulem!D76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Tulem!D37</f>
        <v>0</v>
      </c>
    </row>
    <row r="6" spans="3:5" ht="13.5">
      <c r="C6" s="2" t="s">
        <v>72</v>
      </c>
      <c r="D6" s="1">
        <f>SUM(I31:I41)</f>
        <v>0</v>
      </c>
      <c r="E6" s="56">
        <f>Tulem!D57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Tulem!D77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Tulem!D38</f>
        <v>0</v>
      </c>
    </row>
    <row r="6" spans="3:5" ht="13.5">
      <c r="C6" s="2" t="s">
        <v>72</v>
      </c>
      <c r="D6" s="1">
        <f>SUM(I31:I41)</f>
        <v>0</v>
      </c>
      <c r="E6" s="56">
        <f>Tulem!D58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Tulem!D78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Tulem!D39</f>
        <v>0</v>
      </c>
    </row>
    <row r="6" spans="3:5" ht="13.5">
      <c r="C6" s="2" t="s">
        <v>72</v>
      </c>
      <c r="D6" s="1">
        <f>SUM(I31:I41)</f>
        <v>0</v>
      </c>
      <c r="E6" s="56">
        <f>Tulem!D59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Tulem!D79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Tulem!D40</f>
        <v>0</v>
      </c>
    </row>
    <row r="6" spans="3:5" ht="13.5">
      <c r="C6" s="2" t="s">
        <v>72</v>
      </c>
      <c r="D6" s="1">
        <f>SUM(I31:I41)</f>
        <v>0</v>
      </c>
      <c r="E6" s="56">
        <f>Tulem!D60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Tulem!D80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Tulem!D41</f>
        <v>0</v>
      </c>
    </row>
    <row r="6" spans="3:5" ht="13.5">
      <c r="C6" s="2" t="s">
        <v>72</v>
      </c>
      <c r="D6" s="1">
        <f>SUM(I31:I41)</f>
        <v>0</v>
      </c>
      <c r="E6" s="56">
        <f>Tulem!D61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Tulem!D81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4" sqref="B4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Tulem!D42</f>
        <v>0</v>
      </c>
    </row>
    <row r="6" spans="3:5" ht="13.5">
      <c r="C6" s="2" t="s">
        <v>72</v>
      </c>
      <c r="D6" s="1">
        <f>SUM(I31:I41)</f>
        <v>0</v>
      </c>
      <c r="E6" s="56">
        <f>Tulem!D62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Tulem!D82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"/>
    </sheetView>
  </sheetViews>
  <sheetFormatPr defaultColWidth="9.140625" defaultRowHeight="12.75"/>
  <cols>
    <col min="1" max="1" width="12.8515625" style="1" customWidth="1"/>
    <col min="2" max="2" width="36.7109375" style="1" customWidth="1"/>
    <col min="3" max="3" width="10.140625" style="1" customWidth="1"/>
    <col min="4" max="16384" width="8.8515625" style="1" customWidth="1"/>
  </cols>
  <sheetData>
    <row r="1" spans="1:2" ht="16.5">
      <c r="A1" s="67" t="s">
        <v>78</v>
      </c>
      <c r="B1" s="68">
        <v>1</v>
      </c>
    </row>
    <row r="2" spans="1:5" ht="16.5">
      <c r="A2" s="67" t="s">
        <v>70</v>
      </c>
      <c r="B2" s="69" t="str">
        <f>Cup!$B$10</f>
        <v>Indrek Hiie</v>
      </c>
      <c r="C2" s="70" t="s">
        <v>79</v>
      </c>
      <c r="D2" s="69"/>
      <c r="E2" s="67" t="s">
        <v>80</v>
      </c>
    </row>
    <row r="3" spans="1:5" ht="16.5">
      <c r="A3" s="71">
        <f>Cup!$B$5</f>
        <v>41174</v>
      </c>
      <c r="B3" s="72" t="str">
        <f>Cup!$B$4</f>
        <v>F3C EMV 5.etapp, Hüüru</v>
      </c>
      <c r="C3" s="69"/>
      <c r="D3" s="69"/>
      <c r="E3" s="69"/>
    </row>
    <row r="4" spans="1:5" ht="16.5">
      <c r="A4" s="73" t="s">
        <v>20</v>
      </c>
      <c r="B4" s="74" t="str">
        <f>IF(Cup!$B$10=Cup!$B$28,Cup!B30,IF(Cup!$B$10=Cup!$A$43,Cup!B45,IF(Cup!$B$10=Cup!$A$58,Cup!B60,"")))</f>
        <v>M FAI [C]</v>
      </c>
      <c r="C4" s="75"/>
      <c r="D4" s="76"/>
      <c r="E4" s="69"/>
    </row>
    <row r="5" spans="1:5" ht="16.5">
      <c r="A5" s="73" t="s">
        <v>22</v>
      </c>
      <c r="B5" s="74" t="str">
        <f>IF(Cup!$B$10=Cup!$B$28,Cup!B31,IF(Cup!$B$10=Cup!$A$43,Cup!B46,IF(Cup!$B$10=Cup!$A$58,Cup!B61,"")))</f>
        <v>Poolring FAI [C]</v>
      </c>
      <c r="C5" s="75"/>
      <c r="D5" s="76"/>
      <c r="E5" s="69"/>
    </row>
    <row r="6" spans="1:5" ht="16.5">
      <c r="A6" s="73" t="s">
        <v>24</v>
      </c>
      <c r="B6" s="74" t="str">
        <f>IF(Cup!$B$10=Cup!$B$28,Cup!B32,IF(Cup!$B$10=Cup!$A$43,Cup!B47,IF(Cup!$B$10=Cup!$A$58,Cup!B62,"")))</f>
        <v>Romb FAI [C]</v>
      </c>
      <c r="C6" s="75"/>
      <c r="D6" s="76"/>
      <c r="E6" s="69"/>
    </row>
    <row r="7" spans="1:5" ht="16.5">
      <c r="A7" s="73" t="s">
        <v>25</v>
      </c>
      <c r="B7" s="74" t="str">
        <f>IF(Cup!$B$10=Cup!$B$28,Cup!B33,IF(Cup!$B$10=Cup!$A$43,Cup!B48,IF(Cup!$B$10=Cup!$A$58,Cup!B63,"")))</f>
        <v>Keeris [A]</v>
      </c>
      <c r="C7" s="75"/>
      <c r="D7" s="76"/>
      <c r="E7" s="69"/>
    </row>
    <row r="8" spans="1:5" ht="16.5">
      <c r="A8" s="73" t="s">
        <v>26</v>
      </c>
      <c r="B8" s="74" t="str">
        <f>IF(Cup!$B$10=Cup!$B$28,Cup!B34,IF(Cup!$B$10=Cup!$A$43,Cup!B49,IF(Cup!$B$10=Cup!$A$58,Cup!B64,"")))</f>
        <v>Püstkurv 180</v>
      </c>
      <c r="C8" s="75"/>
      <c r="D8" s="76"/>
      <c r="E8" s="69"/>
    </row>
    <row r="9" spans="1:5" ht="16.5">
      <c r="A9" s="73" t="s">
        <v>27</v>
      </c>
      <c r="B9" s="74" t="str">
        <f>IF(Cup!$B$10=Cup!$B$28,Cup!B35,IF(Cup!$B$10=Cup!$A$43,Cup!B50,IF(Cup!$B$10=Cup!$A$58,Cup!B65,"")))</f>
        <v>Tagasipööre [A]</v>
      </c>
      <c r="C9" s="75"/>
      <c r="D9" s="76"/>
      <c r="E9" s="69"/>
    </row>
    <row r="10" spans="1:5" ht="16.5">
      <c r="A10" s="73" t="s">
        <v>28</v>
      </c>
      <c r="B10" s="74" t="str">
        <f>IF(Cup!$B$10=Cup!$B$28,Cup!B36,IF(Cup!$B$10=Cup!$A$43,Cup!B51,IF(Cup!$B$10=Cup!$A$58,Cup!B66,"")))</f>
        <v>Püstkurv 540</v>
      </c>
      <c r="C10" s="75"/>
      <c r="D10" s="76"/>
      <c r="E10" s="69"/>
    </row>
    <row r="11" spans="1:5" ht="16.5">
      <c r="A11" s="73" t="s">
        <v>29</v>
      </c>
      <c r="B11" s="74" t="str">
        <f>IF(Cup!$B$10=Cup!$B$28,Cup!B37,IF(Cup!$B$10=Cup!$A$43,Cup!B52,IF(Cup!$B$10=Cup!$A$58,Cup!B67,"")))</f>
        <v>Tagasitõmme [A]</v>
      </c>
      <c r="C11" s="75"/>
      <c r="D11" s="76"/>
      <c r="E11" s="69"/>
    </row>
    <row r="12" spans="1:5" ht="16.5">
      <c r="A12" s="73" t="s">
        <v>30</v>
      </c>
      <c r="B12" s="74" t="str">
        <f>IF(Cup!$B$10=Cup!$B$28,Cup!B38,IF(Cup!$B$10=Cup!$A$43,Cup!B53,IF(Cup!$B$10=Cup!$A$58,Cup!B68,"")))</f>
        <v>Maandumine 45 [A]</v>
      </c>
      <c r="C12" s="75"/>
      <c r="D12" s="76"/>
      <c r="E12" s="69"/>
    </row>
    <row r="13" spans="1:5" ht="16.5">
      <c r="A13" s="73" t="s">
        <v>31</v>
      </c>
      <c r="B13" s="74" t="str">
        <f>IF(Cup!$B$10=Cup!$B$28,Cup!B39,IF(Cup!$B$10=Cup!$A$43,Cup!B54,IF(Cup!$B$10=Cup!$A$58,Cup!B69,"")))</f>
        <v> </v>
      </c>
      <c r="C13" s="75"/>
      <c r="D13" s="76"/>
      <c r="E13" s="69"/>
    </row>
    <row r="14" spans="1:5" ht="16.5">
      <c r="A14" s="73" t="s">
        <v>32</v>
      </c>
      <c r="B14" s="74" t="str">
        <f>IF(Cup!$B$10=Cup!$B$28,Cup!B40,IF(Cup!$B$10=Cup!$A$43,Cup!B55,IF(Cup!$B$10=Cup!$A$58,Cup!B70,"")))</f>
        <v> </v>
      </c>
      <c r="C14" s="75"/>
      <c r="D14" s="76"/>
      <c r="E14" s="69"/>
    </row>
    <row r="15" spans="4:5" s="77" customFormat="1" ht="16.5">
      <c r="D15" s="78"/>
      <c r="E15" s="79"/>
    </row>
    <row r="16" spans="1:5" ht="16.5">
      <c r="A16" s="67" t="s">
        <v>78</v>
      </c>
      <c r="B16" s="68">
        <v>2</v>
      </c>
      <c r="C16" s="80"/>
      <c r="D16" s="80"/>
      <c r="E16" s="69"/>
    </row>
    <row r="17" spans="1:5" ht="16.5">
      <c r="A17" s="81" t="s">
        <v>70</v>
      </c>
      <c r="B17" s="69" t="str">
        <f>Cup!$B$11</f>
        <v>Ville Vellend</v>
      </c>
      <c r="C17" s="70" t="s">
        <v>79</v>
      </c>
      <c r="D17" s="69"/>
      <c r="E17" s="67" t="s">
        <v>80</v>
      </c>
    </row>
    <row r="18" spans="1:5" ht="16.5">
      <c r="A18" s="71">
        <f>Cup!$B$5</f>
        <v>41174</v>
      </c>
      <c r="B18" s="72" t="str">
        <f>Cup!$B$4</f>
        <v>F3C EMV 5.etapp, Hüüru</v>
      </c>
      <c r="C18" s="69"/>
      <c r="D18" s="69"/>
      <c r="E18" s="69"/>
    </row>
    <row r="19" spans="1:5" ht="16.5">
      <c r="A19" s="73" t="s">
        <v>20</v>
      </c>
      <c r="B19" s="74" t="str">
        <f>IF(Cup!$B$10=Cup!$B$28,Cup!B45,IF(Cup!$B$10=Cup!$A$43,Cup!B60,IF(Cup!$B$10=Cup!$A$58,Cup!B75,"")))</f>
        <v>M FAI [C]</v>
      </c>
      <c r="C19" s="75"/>
      <c r="D19" s="76"/>
      <c r="E19" s="69"/>
    </row>
    <row r="20" spans="1:5" ht="16.5">
      <c r="A20" s="73" t="s">
        <v>22</v>
      </c>
      <c r="B20" s="74" t="str">
        <f>IF(Cup!$B$10=Cup!$B$28,Cup!B46,IF(Cup!$B$10=Cup!$A$43,Cup!B61,IF(Cup!$B$10=Cup!$A$58,Cup!B76,"")))</f>
        <v>Poolring FAI [C]</v>
      </c>
      <c r="C20" s="75"/>
      <c r="D20" s="76"/>
      <c r="E20" s="69"/>
    </row>
    <row r="21" spans="1:5" ht="16.5">
      <c r="A21" s="73" t="s">
        <v>24</v>
      </c>
      <c r="B21" s="74" t="str">
        <f>IF(Cup!$B$10=Cup!$B$28,Cup!B47,IF(Cup!$B$10=Cup!$A$43,Cup!B62,IF(Cup!$B$10=Cup!$A$58,Cup!B77,"")))</f>
        <v>Ristkülik [B]</v>
      </c>
      <c r="C21" s="75"/>
      <c r="D21" s="76"/>
      <c r="E21" s="69"/>
    </row>
    <row r="22" spans="1:5" ht="16.5">
      <c r="A22" s="73" t="s">
        <v>25</v>
      </c>
      <c r="B22" s="74" t="str">
        <f>IF(Cup!$B$10=Cup!$B$28,Cup!B48,IF(Cup!$B$10=Cup!$A$43,Cup!B63,IF(Cup!$B$10=Cup!$A$58,Cup!B78,"")))</f>
        <v>Keeris [D]</v>
      </c>
      <c r="C22" s="75"/>
      <c r="D22" s="76"/>
      <c r="E22" s="69"/>
    </row>
    <row r="23" spans="1:5" ht="16.5">
      <c r="A23" s="73" t="s">
        <v>26</v>
      </c>
      <c r="B23" s="74" t="str">
        <f>IF(Cup!$B$10=Cup!$B$28,Cup!B49,IF(Cup!$B$10=Cup!$A$43,Cup!B64,IF(Cup!$B$10=Cup!$A$58,Cup!B79,"")))</f>
        <v>Püstkurv 180</v>
      </c>
      <c r="C23" s="75"/>
      <c r="D23" s="76"/>
      <c r="E23" s="69"/>
    </row>
    <row r="24" spans="1:5" ht="16.5">
      <c r="A24" s="73" t="s">
        <v>27</v>
      </c>
      <c r="B24" s="74" t="str">
        <f>IF(Cup!$B$10=Cup!$B$28,Cup!B50,IF(Cup!$B$10=Cup!$A$43,Cup!B65,IF(Cup!$B$10=Cup!$A$58,Cup!B80,"")))</f>
        <v>Sõlm [D]</v>
      </c>
      <c r="C24" s="75"/>
      <c r="D24" s="76"/>
      <c r="E24" s="69"/>
    </row>
    <row r="25" spans="1:5" ht="16.5">
      <c r="A25" s="73" t="s">
        <v>28</v>
      </c>
      <c r="B25" s="74" t="str">
        <f>IF(Cup!$B$10=Cup!$B$28,Cup!B51,IF(Cup!$B$10=Cup!$A$43,Cup!B66,IF(Cup!$B$10=Cup!$A$58,Cup!B81,"")))</f>
        <v>Püstkurv 540</v>
      </c>
      <c r="C25" s="75"/>
      <c r="D25" s="76"/>
      <c r="E25" s="69"/>
    </row>
    <row r="26" spans="1:5" ht="16.5">
      <c r="A26" s="73" t="s">
        <v>29</v>
      </c>
      <c r="B26" s="74" t="str">
        <f>IF(Cup!$B$10=Cup!$B$28,Cup!B52,IF(Cup!$B$10=Cup!$A$43,Cup!B67,IF(Cup!$B$10=Cup!$A$58,Cup!B82,"")))</f>
        <v>Tagasitõmme [B]</v>
      </c>
      <c r="C26" s="75"/>
      <c r="D26" s="76"/>
      <c r="E26" s="69"/>
    </row>
    <row r="27" spans="1:5" ht="16.5">
      <c r="A27" s="73" t="s">
        <v>30</v>
      </c>
      <c r="B27" s="74" t="str">
        <f>IF(Cup!$B$10=Cup!$B$28,Cup!B53,IF(Cup!$B$10=Cup!$A$43,Cup!B68,IF(Cup!$B$10=Cup!$A$58,Cup!B83,"")))</f>
        <v>Maandumine 45 [A]</v>
      </c>
      <c r="C27" s="75"/>
      <c r="D27" s="76"/>
      <c r="E27" s="69"/>
    </row>
    <row r="28" spans="1:5" ht="16.5">
      <c r="A28" s="73" t="s">
        <v>31</v>
      </c>
      <c r="B28" s="74" t="str">
        <f>IF(Cup!$B$10=Cup!$B$28,Cup!B54,IF(Cup!$B$10=Cup!$A$43,Cup!B69,IF(Cup!$B$10=Cup!$A$58,Cup!B84,"")))</f>
        <v> </v>
      </c>
      <c r="C28" s="75"/>
      <c r="D28" s="76"/>
      <c r="E28" s="69"/>
    </row>
    <row r="29" spans="1:5" ht="16.5">
      <c r="A29" s="73" t="s">
        <v>32</v>
      </c>
      <c r="B29" s="74" t="str">
        <f>IF(Cup!$B$10=Cup!$B$28,Cup!B55,IF(Cup!$B$10=Cup!$A$43,Cup!B70,IF(Cup!$B$10=Cup!$A$58,Cup!B85,"")))</f>
        <v> </v>
      </c>
      <c r="C29" s="75"/>
      <c r="D29" s="76"/>
      <c r="E29" s="69"/>
    </row>
    <row r="30" spans="1:5" s="77" customFormat="1" ht="16.5">
      <c r="A30" s="81"/>
      <c r="B30" s="82"/>
      <c r="C30" s="78"/>
      <c r="D30" s="78"/>
      <c r="E30" s="79"/>
    </row>
    <row r="31" spans="1:5" ht="16.5">
      <c r="A31" s="81" t="s">
        <v>78</v>
      </c>
      <c r="B31" s="83">
        <v>3</v>
      </c>
      <c r="C31" s="78"/>
      <c r="D31" s="78"/>
      <c r="E31" s="69"/>
    </row>
    <row r="32" spans="1:5" ht="16.5">
      <c r="A32" s="81" t="s">
        <v>70</v>
      </c>
      <c r="B32" s="69">
        <f>Cup!$B$12</f>
        <v>0</v>
      </c>
      <c r="C32" s="70" t="s">
        <v>79</v>
      </c>
      <c r="D32" s="69"/>
      <c r="E32" s="67" t="s">
        <v>80</v>
      </c>
    </row>
    <row r="33" spans="1:5" ht="16.5">
      <c r="A33" s="71">
        <f>Cup!$B$5</f>
        <v>41174</v>
      </c>
      <c r="B33" s="72" t="str">
        <f>Cup!$B$4</f>
        <v>F3C EMV 5.etapp, Hüüru</v>
      </c>
      <c r="C33" s="79"/>
      <c r="D33" s="79"/>
      <c r="E33" s="69"/>
    </row>
    <row r="34" spans="1:5" ht="16.5">
      <c r="A34" s="73" t="s">
        <v>20</v>
      </c>
      <c r="B34" s="74">
        <f>IF(Cup!$B$10=Cup!$B$28,Cup!B60,IF(Cup!$B$10=Cup!$A$43,Cup!B75,IF(Cup!$B$10=Cup!$A$58,Cup!B90,"")))</f>
      </c>
      <c r="C34" s="75"/>
      <c r="D34" s="76"/>
      <c r="E34" s="69"/>
    </row>
    <row r="35" spans="1:5" ht="16.5">
      <c r="A35" s="73" t="s">
        <v>22</v>
      </c>
      <c r="B35" s="74">
        <f>IF(Cup!$B$10=Cup!$B$28,Cup!B61,IF(Cup!$B$10=Cup!$A$43,Cup!B76,IF(Cup!$B$10=Cup!$A$58,Cup!B91,"")))</f>
      </c>
      <c r="C35" s="75"/>
      <c r="D35" s="76"/>
      <c r="E35" s="69"/>
    </row>
    <row r="36" spans="1:5" ht="16.5">
      <c r="A36" s="73" t="s">
        <v>24</v>
      </c>
      <c r="B36" s="74">
        <f>IF(Cup!$B$10=Cup!$B$28,Cup!B62,IF(Cup!$B$10=Cup!$A$43,Cup!B77,IF(Cup!$B$10=Cup!$A$58,Cup!B92,"")))</f>
      </c>
      <c r="C36" s="75"/>
      <c r="D36" s="76"/>
      <c r="E36" s="69"/>
    </row>
    <row r="37" spans="1:5" ht="16.5">
      <c r="A37" s="73" t="s">
        <v>25</v>
      </c>
      <c r="B37" s="74">
        <f>IF(Cup!$B$10=Cup!$B$28,Cup!B63,IF(Cup!$B$10=Cup!$A$43,Cup!B78,IF(Cup!$B$10=Cup!$A$58,Cup!B93,"")))</f>
      </c>
      <c r="C37" s="75"/>
      <c r="D37" s="76"/>
      <c r="E37" s="69"/>
    </row>
    <row r="38" spans="1:5" ht="16.5">
      <c r="A38" s="73" t="s">
        <v>26</v>
      </c>
      <c r="B38" s="74">
        <f>IF(Cup!$B$10=Cup!$B$28,Cup!B64,IF(Cup!$B$10=Cup!$A$43,Cup!B79,IF(Cup!$B$10=Cup!$A$58,Cup!B94,"")))</f>
      </c>
      <c r="C38" s="75"/>
      <c r="D38" s="76"/>
      <c r="E38" s="69"/>
    </row>
    <row r="39" spans="1:5" ht="16.5">
      <c r="A39" s="73" t="s">
        <v>27</v>
      </c>
      <c r="B39" s="74">
        <f>IF(Cup!$B$10=Cup!$B$28,Cup!B65,IF(Cup!$B$10=Cup!$A$43,Cup!B80,IF(Cup!$B$10=Cup!$A$58,Cup!B95,"")))</f>
      </c>
      <c r="C39" s="75"/>
      <c r="D39" s="76"/>
      <c r="E39" s="69"/>
    </row>
    <row r="40" spans="1:5" ht="16.5">
      <c r="A40" s="73" t="s">
        <v>28</v>
      </c>
      <c r="B40" s="74">
        <f>IF(Cup!$B$10=Cup!$B$28,Cup!B66,IF(Cup!$B$10=Cup!$A$43,Cup!B81,IF(Cup!$B$10=Cup!$A$58,Cup!B96,"")))</f>
      </c>
      <c r="C40" s="75"/>
      <c r="D40" s="76"/>
      <c r="E40" s="69"/>
    </row>
    <row r="41" spans="1:5" ht="16.5">
      <c r="A41" s="73" t="s">
        <v>29</v>
      </c>
      <c r="B41" s="74">
        <f>IF(Cup!$B$10=Cup!$B$28,Cup!B67,IF(Cup!$B$10=Cup!$A$43,Cup!B82,IF(Cup!$B$10=Cup!$A$58,Cup!B97,"")))</f>
      </c>
      <c r="C41" s="75"/>
      <c r="D41" s="76"/>
      <c r="E41" s="69"/>
    </row>
    <row r="42" spans="1:5" ht="16.5">
      <c r="A42" s="73" t="s">
        <v>30</v>
      </c>
      <c r="B42" s="74">
        <f>IF(Cup!$B$10=Cup!$B$28,Cup!B68,IF(Cup!$B$10=Cup!$A$43,Cup!B83,IF(Cup!$B$10=Cup!$A$58,Cup!B98,"")))</f>
      </c>
      <c r="C42" s="75"/>
      <c r="D42" s="76"/>
      <c r="E42" s="69"/>
    </row>
    <row r="43" spans="1:5" ht="16.5">
      <c r="A43" s="73" t="s">
        <v>31</v>
      </c>
      <c r="B43" s="74" t="str">
        <f>IF(Cup!$B$10=Cup!$B$28,Cup!B69,IF(Cup!$B$10=Cup!$A$43,Cup!B84,IF(Cup!$B$10=Cup!$A$58,Cup!B99,"")))</f>
        <v> </v>
      </c>
      <c r="C43" s="75"/>
      <c r="D43" s="76"/>
      <c r="E43" s="69"/>
    </row>
    <row r="44" spans="1:5" ht="16.5">
      <c r="A44" s="73" t="s">
        <v>32</v>
      </c>
      <c r="B44" s="74" t="str">
        <f>IF(Cup!$B$10=Cup!$B$28,Cup!B70,IF(Cup!$B$10=Cup!$A$43,Cup!B85,IF(Cup!$B$10=Cup!$A$58,Cup!B100,"")))</f>
        <v> </v>
      </c>
      <c r="C44" s="75"/>
      <c r="D44" s="76"/>
      <c r="E44" s="69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2"/>
  <sheetViews>
    <sheetView tabSelected="1" workbookViewId="0" topLeftCell="A1">
      <selection activeCell="A3" sqref="A3"/>
    </sheetView>
  </sheetViews>
  <sheetFormatPr defaultColWidth="9.140625" defaultRowHeight="12.75" outlineLevelRow="1"/>
  <cols>
    <col min="1" max="1" width="8.8515625" style="1" customWidth="1"/>
    <col min="2" max="2" width="27.00390625" style="1" customWidth="1"/>
    <col min="3" max="3" width="9.421875" style="1" customWidth="1"/>
    <col min="4" max="4" width="10.140625" style="1" customWidth="1"/>
    <col min="5" max="9" width="8.7109375" style="1" customWidth="1"/>
    <col min="10" max="11" width="10.7109375" style="1" customWidth="1"/>
    <col min="12" max="12" width="8.7109375" style="8" customWidth="1"/>
    <col min="13" max="13" width="8.8515625" style="1" customWidth="1"/>
    <col min="14" max="14" width="14.421875" style="1" customWidth="1"/>
    <col min="15" max="15" width="6.421875" style="1" customWidth="1"/>
    <col min="16" max="21" width="8.8515625" style="1" customWidth="1"/>
    <col min="22" max="22" width="10.28125" style="1" customWidth="1"/>
    <col min="23" max="16384" width="8.8515625" style="1" customWidth="1"/>
  </cols>
  <sheetData>
    <row r="1" ht="12.75" hidden="1" outlineLevel="1"/>
    <row r="2" ht="12.75" hidden="1" outlineLevel="1"/>
    <row r="4" spans="1:8" ht="13.5">
      <c r="A4" s="2" t="s">
        <v>54</v>
      </c>
      <c r="B4" s="1" t="str">
        <f>Cup!B4</f>
        <v>F3C EMV 5.etapp, Hüüru</v>
      </c>
      <c r="C4" s="2" t="s">
        <v>55</v>
      </c>
      <c r="D4" s="9">
        <f>Cup!B5</f>
        <v>41174</v>
      </c>
      <c r="E4" s="10" t="s">
        <v>11</v>
      </c>
      <c r="F4" s="11" t="str">
        <f>Cup!B6</f>
        <v>Eurosport 2010</v>
      </c>
      <c r="G4" s="11"/>
      <c r="H4" s="11"/>
    </row>
    <row r="5" spans="1:5" ht="13.5">
      <c r="A5" s="2"/>
      <c r="C5" s="2"/>
      <c r="D5" s="12"/>
      <c r="E5" s="2"/>
    </row>
    <row r="6" spans="1:12" ht="13.5">
      <c r="A6" s="13"/>
      <c r="B6" s="14" t="s">
        <v>56</v>
      </c>
      <c r="C6" s="14" t="s">
        <v>57</v>
      </c>
      <c r="D6" s="15"/>
      <c r="E6" s="15"/>
      <c r="F6" s="15"/>
      <c r="G6" s="15"/>
      <c r="H6" s="15"/>
      <c r="I6" s="16"/>
      <c r="J6" s="17" t="s">
        <v>58</v>
      </c>
      <c r="K6" s="17"/>
      <c r="L6" s="18"/>
    </row>
    <row r="7" spans="1:12" ht="13.5">
      <c r="A7" s="19" t="s">
        <v>59</v>
      </c>
      <c r="B7" s="19" t="s">
        <v>16</v>
      </c>
      <c r="C7" s="20" t="s">
        <v>60</v>
      </c>
      <c r="D7" s="20" t="s">
        <v>61</v>
      </c>
      <c r="E7" s="20" t="s">
        <v>62</v>
      </c>
      <c r="F7" s="20" t="s">
        <v>63</v>
      </c>
      <c r="G7" s="20" t="s">
        <v>64</v>
      </c>
      <c r="H7" s="20" t="s">
        <v>65</v>
      </c>
      <c r="I7" s="20" t="s">
        <v>66</v>
      </c>
      <c r="J7" s="21" t="s">
        <v>61</v>
      </c>
      <c r="K7" s="21" t="s">
        <v>67</v>
      </c>
      <c r="L7" s="22" t="s">
        <v>68</v>
      </c>
    </row>
    <row r="8" spans="1:12" ht="13.5">
      <c r="A8" s="19" t="s">
        <v>20</v>
      </c>
      <c r="B8" s="13" t="str">
        <f>Cup!B$10</f>
        <v>Indrek Hiie</v>
      </c>
      <c r="C8" s="23">
        <f>SUM(C28,C48,C68)-SMALL((C28,C48,C68),1)</f>
        <v>494.15</v>
      </c>
      <c r="D8" s="23">
        <f>SUM(D28,D48,D68)-SMALL((D28,D48,D68),1)</f>
        <v>2000</v>
      </c>
      <c r="E8" s="23">
        <f aca="true" t="shared" si="0" ref="E8:I22">SUM(E28,E48,E68)</f>
        <v>172</v>
      </c>
      <c r="F8" s="23">
        <f t="shared" si="0"/>
        <v>196</v>
      </c>
      <c r="G8" s="23">
        <f t="shared" si="0"/>
        <v>247</v>
      </c>
      <c r="H8" s="23">
        <f t="shared" si="0"/>
        <v>330</v>
      </c>
      <c r="I8" s="23">
        <f t="shared" si="0"/>
        <v>0</v>
      </c>
      <c r="J8" s="24">
        <f>IF(D8,ROUND(D8/(MAXA($D$8:$D$22)/1000),1),0)</f>
        <v>1000</v>
      </c>
      <c r="K8" s="24">
        <f>LARGE(J$8:J$22,1)-J8</f>
        <v>0</v>
      </c>
      <c r="L8" s="25">
        <f>RANK(J8,$J$8:$J$22)</f>
        <v>1</v>
      </c>
    </row>
    <row r="9" spans="1:12" ht="13.5">
      <c r="A9" s="19" t="s">
        <v>22</v>
      </c>
      <c r="B9" s="13" t="str">
        <f>Cup!B$11</f>
        <v>Ville Vellend</v>
      </c>
      <c r="C9" s="23">
        <f>SUM(C29,C49,C69)-SMALL((C29,C49,C69),1)</f>
        <v>446.74999999999994</v>
      </c>
      <c r="D9" s="23">
        <f>SUM(D29,D49,D69)-SMALL((D29,D49,D69),1)</f>
        <v>1842.9839697572413</v>
      </c>
      <c r="E9" s="23">
        <f t="shared" si="0"/>
        <v>135</v>
      </c>
      <c r="F9" s="23">
        <f t="shared" si="0"/>
        <v>148</v>
      </c>
      <c r="G9" s="23">
        <f t="shared" si="0"/>
        <v>211.5</v>
      </c>
      <c r="H9" s="23">
        <f t="shared" si="0"/>
        <v>330</v>
      </c>
      <c r="I9" s="23">
        <f t="shared" si="0"/>
        <v>0</v>
      </c>
      <c r="J9" s="24">
        <f aca="true" t="shared" si="1" ref="J9:J22">IF(D9,ROUND(D9/(MAXA($D$8:$D$22)/1000),1),0)</f>
        <v>921.5</v>
      </c>
      <c r="K9" s="24">
        <f aca="true" t="shared" si="2" ref="K9:K22">LARGE(J$8:J$22,1)-J9</f>
        <v>78.5</v>
      </c>
      <c r="L9" s="25">
        <f aca="true" t="shared" si="3" ref="L9:L22">RANK(J9,$J$8:$J$22)</f>
        <v>2</v>
      </c>
    </row>
    <row r="10" spans="1:12" ht="12.75" hidden="1" outlineLevel="1">
      <c r="A10" s="19" t="s">
        <v>24</v>
      </c>
      <c r="B10" s="13">
        <f>Cup!B$12</f>
        <v>0</v>
      </c>
      <c r="C10" s="23">
        <f>SUM(C30,C50,C70)-SMALL((C30,C50,C70),1)</f>
        <v>0</v>
      </c>
      <c r="D10" s="23">
        <f>SUM(D30,D50,D70)-SMALL((D30,D50,D70),1)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330</v>
      </c>
      <c r="I10" s="23">
        <f t="shared" si="0"/>
        <v>0</v>
      </c>
      <c r="J10" s="24">
        <f t="shared" si="1"/>
        <v>0</v>
      </c>
      <c r="K10" s="24">
        <f t="shared" si="2"/>
        <v>1000</v>
      </c>
      <c r="L10" s="25">
        <f t="shared" si="3"/>
        <v>3</v>
      </c>
    </row>
    <row r="11" spans="1:12" ht="12.75" hidden="1" outlineLevel="1">
      <c r="A11" s="19" t="s">
        <v>25</v>
      </c>
      <c r="B11" s="13">
        <f>Cup!B$13</f>
        <v>0</v>
      </c>
      <c r="C11" s="23">
        <f>SUM(C31,C51,C71)-SMALL((C31,C51,C71),1)</f>
        <v>0</v>
      </c>
      <c r="D11" s="23">
        <f>SUM(D31,D51,D71)-SMALL((D31,D51,D71),1)</f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4">
        <f t="shared" si="1"/>
        <v>0</v>
      </c>
      <c r="K11" s="24">
        <f t="shared" si="2"/>
        <v>1000</v>
      </c>
      <c r="L11" s="25">
        <f t="shared" si="3"/>
        <v>3</v>
      </c>
    </row>
    <row r="12" spans="1:12" ht="12.75" hidden="1" outlineLevel="1">
      <c r="A12" s="19" t="s">
        <v>26</v>
      </c>
      <c r="B12" s="13">
        <f>Cup!B$14</f>
        <v>0</v>
      </c>
      <c r="C12" s="23">
        <f>SUM(C32,C52,C72)-SMALL((C32,C52,C72),1)</f>
        <v>0</v>
      </c>
      <c r="D12" s="23">
        <f>SUM(D32,D52,D72)-SMALL((D32,D52,D72),1)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4">
        <f t="shared" si="1"/>
        <v>0</v>
      </c>
      <c r="K12" s="24">
        <f t="shared" si="2"/>
        <v>1000</v>
      </c>
      <c r="L12" s="25">
        <f t="shared" si="3"/>
        <v>3</v>
      </c>
    </row>
    <row r="13" spans="1:12" ht="12.75" hidden="1" outlineLevel="1">
      <c r="A13" s="19" t="s">
        <v>27</v>
      </c>
      <c r="B13" s="13">
        <f>Cup!B$15</f>
        <v>0</v>
      </c>
      <c r="C13" s="23">
        <f>SUM(C33,C53,C73)-SMALL((C33,C53,C73),1)</f>
        <v>0</v>
      </c>
      <c r="D13" s="23">
        <f>SUM(D33,D53,D73)-SMALL((D33,D53,D73),1)</f>
        <v>0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4">
        <f t="shared" si="1"/>
        <v>0</v>
      </c>
      <c r="K13" s="24">
        <f t="shared" si="2"/>
        <v>1000</v>
      </c>
      <c r="L13" s="25">
        <f t="shared" si="3"/>
        <v>3</v>
      </c>
    </row>
    <row r="14" spans="1:12" ht="12.75" hidden="1" outlineLevel="1">
      <c r="A14" s="19" t="s">
        <v>28</v>
      </c>
      <c r="B14" s="13">
        <f>Cup!B$16</f>
        <v>0</v>
      </c>
      <c r="C14" s="23">
        <f>SUM(C34,C54,C74)-SMALL((C34,C54,C74),1)</f>
        <v>0</v>
      </c>
      <c r="D14" s="23">
        <f>SUM(D34,D54,D74)-SMALL((D34,D54,D74),1)</f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4">
        <f t="shared" si="1"/>
        <v>0</v>
      </c>
      <c r="K14" s="24">
        <f t="shared" si="2"/>
        <v>1000</v>
      </c>
      <c r="L14" s="25">
        <f t="shared" si="3"/>
        <v>3</v>
      </c>
    </row>
    <row r="15" spans="1:12" ht="12.75" hidden="1" outlineLevel="1">
      <c r="A15" s="19" t="s">
        <v>29</v>
      </c>
      <c r="B15" s="13">
        <f>Cup!B$17</f>
        <v>0</v>
      </c>
      <c r="C15" s="23">
        <f>SUM(C35,C55,C75)-SMALL((C35,C55,C75),1)</f>
        <v>0</v>
      </c>
      <c r="D15" s="23">
        <f>SUM(D35,D55,D75)-SMALL((D35,D55,D75),1)</f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4">
        <f t="shared" si="1"/>
        <v>0</v>
      </c>
      <c r="K15" s="24">
        <f t="shared" si="2"/>
        <v>1000</v>
      </c>
      <c r="L15" s="25">
        <f t="shared" si="3"/>
        <v>3</v>
      </c>
    </row>
    <row r="16" spans="1:12" ht="12.75" hidden="1" outlineLevel="1">
      <c r="A16" s="19" t="s">
        <v>30</v>
      </c>
      <c r="B16" s="13">
        <f>Cup!B$18</f>
        <v>0</v>
      </c>
      <c r="C16" s="23">
        <f>SUM(C36,C56,C76)-SMALL((C36,C56,C76),1)</f>
        <v>0</v>
      </c>
      <c r="D16" s="23">
        <f>SUM(D36,D56,D76)-SMALL((D36,D56,D76),1)</f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4">
        <f t="shared" si="1"/>
        <v>0</v>
      </c>
      <c r="K16" s="24">
        <f t="shared" si="2"/>
        <v>1000</v>
      </c>
      <c r="L16" s="25">
        <f t="shared" si="3"/>
        <v>3</v>
      </c>
    </row>
    <row r="17" spans="1:12" ht="12.75" hidden="1" outlineLevel="1">
      <c r="A17" s="19" t="s">
        <v>31</v>
      </c>
      <c r="B17" s="13">
        <f>Cup!B$19</f>
        <v>0</v>
      </c>
      <c r="C17" s="23">
        <f>SUM(C37,C57,C77)-SMALL((C37,C57,C77),1)</f>
        <v>0</v>
      </c>
      <c r="D17" s="23">
        <f>SUM(D37,D57,D77)-SMALL((D37,D57,D77),1)</f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4">
        <f t="shared" si="1"/>
        <v>0</v>
      </c>
      <c r="K17" s="24">
        <f t="shared" si="2"/>
        <v>1000</v>
      </c>
      <c r="L17" s="25">
        <f t="shared" si="3"/>
        <v>3</v>
      </c>
    </row>
    <row r="18" spans="1:12" ht="12.75" hidden="1" outlineLevel="1">
      <c r="A18" s="19" t="s">
        <v>32</v>
      </c>
      <c r="B18" s="13">
        <f>Cup!B$20</f>
        <v>0</v>
      </c>
      <c r="C18" s="23">
        <f>SUM(C38,C58,C78)-SMALL((C38,C58,C78),1)</f>
        <v>0</v>
      </c>
      <c r="D18" s="23">
        <f>SUM(D38,D58,D78)-SMALL((D38,D58,D78),1)</f>
        <v>0</v>
      </c>
      <c r="E18" s="23">
        <f t="shared" si="0"/>
        <v>0</v>
      </c>
      <c r="F18" s="23">
        <f t="shared" si="0"/>
        <v>0</v>
      </c>
      <c r="G18" s="23">
        <f t="shared" si="0"/>
        <v>0</v>
      </c>
      <c r="H18" s="23">
        <f t="shared" si="0"/>
        <v>0</v>
      </c>
      <c r="I18" s="23">
        <f t="shared" si="0"/>
        <v>0</v>
      </c>
      <c r="J18" s="24">
        <f t="shared" si="1"/>
        <v>0</v>
      </c>
      <c r="K18" s="24">
        <f t="shared" si="2"/>
        <v>1000</v>
      </c>
      <c r="L18" s="25">
        <f t="shared" si="3"/>
        <v>3</v>
      </c>
    </row>
    <row r="19" spans="1:12" ht="12.75" hidden="1" outlineLevel="1">
      <c r="A19" s="19" t="s">
        <v>33</v>
      </c>
      <c r="B19" s="13">
        <f>Cup!B$21</f>
        <v>0</v>
      </c>
      <c r="C19" s="23">
        <f>SUM(C39,C59,C79)-SMALL((C39,C59,C79),1)</f>
        <v>0</v>
      </c>
      <c r="D19" s="23">
        <f>SUM(D39,D59,D79)-SMALL((D39,D59,D79),1)</f>
        <v>0</v>
      </c>
      <c r="E19" s="23">
        <f t="shared" si="0"/>
        <v>0</v>
      </c>
      <c r="F19" s="23">
        <f t="shared" si="0"/>
        <v>0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4">
        <f t="shared" si="1"/>
        <v>0</v>
      </c>
      <c r="K19" s="24">
        <f t="shared" si="2"/>
        <v>1000</v>
      </c>
      <c r="L19" s="25">
        <f t="shared" si="3"/>
        <v>3</v>
      </c>
    </row>
    <row r="20" spans="1:12" ht="12.75" hidden="1" outlineLevel="1">
      <c r="A20" s="19" t="s">
        <v>34</v>
      </c>
      <c r="B20" s="13">
        <f>Cup!B$22</f>
        <v>0</v>
      </c>
      <c r="C20" s="23">
        <f>SUM(C40,C60,C80)-SMALL((C40,C60,C80),1)</f>
        <v>0</v>
      </c>
      <c r="D20" s="23">
        <f>SUM(D40,D60,D80)-SMALL((D40,D60,D80),1)</f>
        <v>0</v>
      </c>
      <c r="E20" s="23">
        <f t="shared" si="0"/>
        <v>0</v>
      </c>
      <c r="F20" s="23">
        <f t="shared" si="0"/>
        <v>0</v>
      </c>
      <c r="G20" s="23">
        <f t="shared" si="0"/>
        <v>0</v>
      </c>
      <c r="H20" s="23">
        <f t="shared" si="0"/>
        <v>0</v>
      </c>
      <c r="I20" s="23">
        <f t="shared" si="0"/>
        <v>0</v>
      </c>
      <c r="J20" s="24">
        <f t="shared" si="1"/>
        <v>0</v>
      </c>
      <c r="K20" s="24">
        <f t="shared" si="2"/>
        <v>1000</v>
      </c>
      <c r="L20" s="25">
        <f t="shared" si="3"/>
        <v>3</v>
      </c>
    </row>
    <row r="21" spans="1:12" ht="12.75" hidden="1" outlineLevel="1">
      <c r="A21" s="19" t="s">
        <v>35</v>
      </c>
      <c r="B21" s="13">
        <f>Cup!B$23</f>
        <v>0</v>
      </c>
      <c r="C21" s="23">
        <f>SUM(C41,C61,C81)-SMALL((C41,C61,C81),1)</f>
        <v>0</v>
      </c>
      <c r="D21" s="23">
        <f>SUM(D41,D61,D81)-SMALL((D41,D61,D81),1)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  <c r="H21" s="23">
        <f t="shared" si="0"/>
        <v>0</v>
      </c>
      <c r="I21" s="23">
        <f t="shared" si="0"/>
        <v>0</v>
      </c>
      <c r="J21" s="24">
        <f t="shared" si="1"/>
        <v>0</v>
      </c>
      <c r="K21" s="24">
        <f t="shared" si="2"/>
        <v>1000</v>
      </c>
      <c r="L21" s="25">
        <f t="shared" si="3"/>
        <v>3</v>
      </c>
    </row>
    <row r="22" spans="1:12" ht="12.75" hidden="1" outlineLevel="1">
      <c r="A22" s="19" t="s">
        <v>36</v>
      </c>
      <c r="B22" s="13">
        <f>Cup!B$24</f>
        <v>0</v>
      </c>
      <c r="C22" s="23">
        <f>SUM(C42,C62,C82)-SMALL((C42,C62,C82),1)</f>
        <v>0</v>
      </c>
      <c r="D22" s="23">
        <f>SUM(D42,D62,D82)-SMALL((D42,D62,D82),1)</f>
        <v>0</v>
      </c>
      <c r="E22" s="23">
        <f t="shared" si="0"/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4">
        <f t="shared" si="1"/>
        <v>0</v>
      </c>
      <c r="K22" s="24">
        <f t="shared" si="2"/>
        <v>1000</v>
      </c>
      <c r="L22" s="25">
        <f t="shared" si="3"/>
        <v>3</v>
      </c>
    </row>
    <row r="23" spans="1:5" ht="12.75" hidden="1" outlineLevel="1">
      <c r="A23" s="2"/>
      <c r="C23" s="2"/>
      <c r="D23" s="12"/>
      <c r="E23" s="2"/>
    </row>
    <row r="24" spans="1:5" ht="13.5">
      <c r="A24" s="2"/>
      <c r="C24" s="2"/>
      <c r="D24" s="12"/>
      <c r="E24" s="2"/>
    </row>
    <row r="26" spans="1:12" ht="13.5">
      <c r="A26" s="26"/>
      <c r="B26" s="27" t="s">
        <v>17</v>
      </c>
      <c r="C26" s="26"/>
      <c r="D26" s="26"/>
      <c r="E26" s="26"/>
      <c r="F26" s="26"/>
      <c r="G26" s="26"/>
      <c r="H26" s="26"/>
      <c r="I26" s="26"/>
      <c r="J26" s="28"/>
      <c r="K26" s="29"/>
      <c r="L26" s="30"/>
    </row>
    <row r="27" spans="1:12" ht="13.5">
      <c r="A27" s="27" t="s">
        <v>59</v>
      </c>
      <c r="B27" s="27" t="s">
        <v>16</v>
      </c>
      <c r="C27" s="27" t="s">
        <v>60</v>
      </c>
      <c r="D27" s="27" t="s">
        <v>61</v>
      </c>
      <c r="E27" s="27" t="s">
        <v>62</v>
      </c>
      <c r="F27" s="27" t="s">
        <v>63</v>
      </c>
      <c r="G27" s="27" t="s">
        <v>64</v>
      </c>
      <c r="H27" s="27" t="s">
        <v>65</v>
      </c>
      <c r="I27" s="27" t="s">
        <v>66</v>
      </c>
      <c r="J27" s="29"/>
      <c r="K27" s="29" t="s">
        <v>67</v>
      </c>
      <c r="L27" s="31" t="s">
        <v>68</v>
      </c>
    </row>
    <row r="28" spans="1:12" ht="13.5">
      <c r="A28" s="27" t="s">
        <v>20</v>
      </c>
      <c r="B28" s="26" t="str">
        <f>Cup!B$10</f>
        <v>Indrek Hiie</v>
      </c>
      <c r="C28" s="26">
        <f>1!D$5</f>
        <v>240.25</v>
      </c>
      <c r="D28" s="32">
        <f aca="true" t="shared" si="4" ref="D28:D42">C28/LARGE(C$28:C$42,1)*1000</f>
        <v>1000</v>
      </c>
      <c r="E28" s="26">
        <f>1!D$26</f>
        <v>59</v>
      </c>
      <c r="F28" s="26">
        <f>1!E$26</f>
        <v>62</v>
      </c>
      <c r="G28" s="26">
        <f>1!F$26</f>
        <v>81</v>
      </c>
      <c r="H28" s="26">
        <f>1!G$26</f>
        <v>110</v>
      </c>
      <c r="I28" s="26">
        <f>1!H$26</f>
        <v>0</v>
      </c>
      <c r="J28" s="28"/>
      <c r="K28" s="33">
        <f>LARGE(D$28:D$42,1)-D28</f>
        <v>0</v>
      </c>
      <c r="L28" s="30">
        <f>RANK(D28,$D$28:$D$42)</f>
        <v>1</v>
      </c>
    </row>
    <row r="29" spans="1:12" ht="13.5">
      <c r="A29" s="27" t="s">
        <v>22</v>
      </c>
      <c r="B29" s="26" t="str">
        <f>Cup!B$11</f>
        <v>Ville Vellend</v>
      </c>
      <c r="C29" s="26">
        <f>2!D$5</f>
        <v>237.5</v>
      </c>
      <c r="D29" s="32">
        <f t="shared" si="4"/>
        <v>988.5535900104059</v>
      </c>
      <c r="E29" s="26">
        <f>2!D$26</f>
        <v>50</v>
      </c>
      <c r="F29" s="26">
        <f>2!E$26</f>
        <v>55</v>
      </c>
      <c r="G29" s="26">
        <f>2!F$26</f>
        <v>72</v>
      </c>
      <c r="H29" s="26">
        <f>2!G$26</f>
        <v>110</v>
      </c>
      <c r="I29" s="26">
        <f>1!H$26</f>
        <v>0</v>
      </c>
      <c r="J29" s="28"/>
      <c r="K29" s="33">
        <f aca="true" t="shared" si="5" ref="K29:K42">LARGE(D$28:D$42,1)-D29</f>
        <v>11.446409989594144</v>
      </c>
      <c r="L29" s="30">
        <f aca="true" t="shared" si="6" ref="L29:L42">RANK(D29,$D$28:$D$42)</f>
        <v>2</v>
      </c>
    </row>
    <row r="30" spans="1:12" ht="12.75" hidden="1" outlineLevel="1">
      <c r="A30" s="27" t="s">
        <v>24</v>
      </c>
      <c r="B30" s="26">
        <f>Cup!B$12</f>
        <v>0</v>
      </c>
      <c r="C30" s="26">
        <f>3!D$5</f>
        <v>0</v>
      </c>
      <c r="D30" s="32">
        <f t="shared" si="4"/>
        <v>0</v>
      </c>
      <c r="E30" s="26">
        <f>3!D$26</f>
        <v>0</v>
      </c>
      <c r="F30" s="26">
        <f>3!E$26</f>
        <v>0</v>
      </c>
      <c r="G30" s="34">
        <f>3!F$26</f>
        <v>0</v>
      </c>
      <c r="H30" s="34">
        <f>3!G$26</f>
        <v>110</v>
      </c>
      <c r="I30" s="34">
        <f>3!H$26</f>
        <v>0</v>
      </c>
      <c r="J30" s="35"/>
      <c r="K30" s="33">
        <f t="shared" si="5"/>
        <v>1000</v>
      </c>
      <c r="L30" s="30">
        <f t="shared" si="6"/>
        <v>3</v>
      </c>
    </row>
    <row r="31" spans="1:12" ht="12.75" hidden="1" outlineLevel="1">
      <c r="A31" s="27" t="s">
        <v>25</v>
      </c>
      <c r="B31" s="26">
        <f>Cup!B$13</f>
        <v>0</v>
      </c>
      <c r="C31" s="26">
        <f>4!D$5</f>
        <v>0</v>
      </c>
      <c r="D31" s="32">
        <f t="shared" si="4"/>
        <v>0</v>
      </c>
      <c r="E31" s="26">
        <f>4!D$26</f>
        <v>0</v>
      </c>
      <c r="F31" s="26">
        <f>4!E$26</f>
        <v>0</v>
      </c>
      <c r="G31" s="34">
        <f>4!F$26</f>
        <v>0</v>
      </c>
      <c r="H31" s="34">
        <f>4!G$26</f>
        <v>0</v>
      </c>
      <c r="I31" s="34">
        <f>4!H$26</f>
        <v>0</v>
      </c>
      <c r="J31" s="35"/>
      <c r="K31" s="33">
        <f t="shared" si="5"/>
        <v>1000</v>
      </c>
      <c r="L31" s="30">
        <f t="shared" si="6"/>
        <v>3</v>
      </c>
    </row>
    <row r="32" spans="1:12" ht="12.75" hidden="1" outlineLevel="1">
      <c r="A32" s="27" t="s">
        <v>26</v>
      </c>
      <c r="B32" s="26">
        <f>Cup!B$14</f>
        <v>0</v>
      </c>
      <c r="C32" s="26">
        <f>5!D$5</f>
        <v>0</v>
      </c>
      <c r="D32" s="32">
        <f t="shared" si="4"/>
        <v>0</v>
      </c>
      <c r="E32" s="26">
        <f>5!D$26</f>
        <v>0</v>
      </c>
      <c r="F32" s="26">
        <f>5!E$26</f>
        <v>0</v>
      </c>
      <c r="G32" s="34">
        <f>5!F$26</f>
        <v>0</v>
      </c>
      <c r="H32" s="34">
        <f>5!G$26</f>
        <v>0</v>
      </c>
      <c r="I32" s="34">
        <f>5!H$26</f>
        <v>0</v>
      </c>
      <c r="J32" s="35"/>
      <c r="K32" s="33">
        <f t="shared" si="5"/>
        <v>1000</v>
      </c>
      <c r="L32" s="30">
        <f t="shared" si="6"/>
        <v>3</v>
      </c>
    </row>
    <row r="33" spans="1:12" ht="12.75" hidden="1" outlineLevel="1">
      <c r="A33" s="27" t="s">
        <v>27</v>
      </c>
      <c r="B33" s="26">
        <f>Cup!B$15</f>
        <v>0</v>
      </c>
      <c r="C33" s="26">
        <f>6!D$5</f>
        <v>0</v>
      </c>
      <c r="D33" s="32">
        <f t="shared" si="4"/>
        <v>0</v>
      </c>
      <c r="E33" s="26">
        <f>6!D$26</f>
        <v>0</v>
      </c>
      <c r="F33" s="26">
        <f>6!E$26</f>
        <v>0</v>
      </c>
      <c r="G33" s="34">
        <f>6!F$26</f>
        <v>0</v>
      </c>
      <c r="H33" s="34">
        <f>6!G$26</f>
        <v>0</v>
      </c>
      <c r="I33" s="34">
        <f>6!H$26</f>
        <v>0</v>
      </c>
      <c r="J33" s="35"/>
      <c r="K33" s="33">
        <f t="shared" si="5"/>
        <v>1000</v>
      </c>
      <c r="L33" s="30">
        <f t="shared" si="6"/>
        <v>3</v>
      </c>
    </row>
    <row r="34" spans="1:12" ht="12.75" hidden="1" outlineLevel="1">
      <c r="A34" s="27" t="s">
        <v>28</v>
      </c>
      <c r="B34" s="26">
        <f>Cup!B$16</f>
        <v>0</v>
      </c>
      <c r="C34" s="26">
        <f>7!D$5</f>
        <v>0</v>
      </c>
      <c r="D34" s="32">
        <f t="shared" si="4"/>
        <v>0</v>
      </c>
      <c r="E34" s="26">
        <f>7!D$26</f>
        <v>0</v>
      </c>
      <c r="F34" s="26">
        <f>7!E$26</f>
        <v>0</v>
      </c>
      <c r="G34" s="34">
        <f>7!F$26</f>
        <v>0</v>
      </c>
      <c r="H34" s="34">
        <f>7!G$26</f>
        <v>0</v>
      </c>
      <c r="I34" s="34">
        <f>7!H$26</f>
        <v>0</v>
      </c>
      <c r="J34" s="35"/>
      <c r="K34" s="33">
        <f t="shared" si="5"/>
        <v>1000</v>
      </c>
      <c r="L34" s="30">
        <f t="shared" si="6"/>
        <v>3</v>
      </c>
    </row>
    <row r="35" spans="1:12" ht="12.75" hidden="1" outlineLevel="1">
      <c r="A35" s="27" t="s">
        <v>29</v>
      </c>
      <c r="B35" s="26">
        <f>Cup!B$17</f>
        <v>0</v>
      </c>
      <c r="C35" s="26">
        <f>8!D$5</f>
        <v>0</v>
      </c>
      <c r="D35" s="32">
        <f t="shared" si="4"/>
        <v>0</v>
      </c>
      <c r="E35" s="26">
        <f>8!D$26</f>
        <v>0</v>
      </c>
      <c r="F35" s="26">
        <f>8!E$26</f>
        <v>0</v>
      </c>
      <c r="G35" s="34">
        <f>8!F$26</f>
        <v>0</v>
      </c>
      <c r="H35" s="34">
        <f>8!G$26</f>
        <v>0</v>
      </c>
      <c r="I35" s="34">
        <f>8!H$26</f>
        <v>0</v>
      </c>
      <c r="J35" s="35"/>
      <c r="K35" s="33">
        <f t="shared" si="5"/>
        <v>1000</v>
      </c>
      <c r="L35" s="30">
        <f t="shared" si="6"/>
        <v>3</v>
      </c>
    </row>
    <row r="36" spans="1:12" ht="12.75" hidden="1" outlineLevel="1">
      <c r="A36" s="27" t="s">
        <v>30</v>
      </c>
      <c r="B36" s="26">
        <f>Cup!B$18</f>
        <v>0</v>
      </c>
      <c r="C36" s="26">
        <f>9!D$5</f>
        <v>0</v>
      </c>
      <c r="D36" s="32">
        <f t="shared" si="4"/>
        <v>0</v>
      </c>
      <c r="E36" s="26">
        <f>9!D$26</f>
        <v>0</v>
      </c>
      <c r="F36" s="26">
        <f>9!E$26</f>
        <v>0</v>
      </c>
      <c r="G36" s="34">
        <f>9!F$26</f>
        <v>0</v>
      </c>
      <c r="H36" s="34">
        <f>9!G$26</f>
        <v>0</v>
      </c>
      <c r="I36" s="34">
        <f>9!H$26</f>
        <v>0</v>
      </c>
      <c r="J36" s="35"/>
      <c r="K36" s="33">
        <f t="shared" si="5"/>
        <v>1000</v>
      </c>
      <c r="L36" s="30">
        <f t="shared" si="6"/>
        <v>3</v>
      </c>
    </row>
    <row r="37" spans="1:12" ht="12.75" hidden="1" outlineLevel="1">
      <c r="A37" s="27" t="s">
        <v>31</v>
      </c>
      <c r="B37" s="26">
        <f>Cup!B$19</f>
        <v>0</v>
      </c>
      <c r="C37" s="26">
        <f>'10'!D$5</f>
        <v>0</v>
      </c>
      <c r="D37" s="32">
        <f t="shared" si="4"/>
        <v>0</v>
      </c>
      <c r="E37" s="26">
        <f>'10'!D$26</f>
        <v>0</v>
      </c>
      <c r="F37" s="26">
        <f>'10'!E$26</f>
        <v>0</v>
      </c>
      <c r="G37" s="34">
        <f>'10'!F$26</f>
        <v>0</v>
      </c>
      <c r="H37" s="34">
        <f>'10'!G$26</f>
        <v>0</v>
      </c>
      <c r="I37" s="34">
        <f>'10'!H$26</f>
        <v>0</v>
      </c>
      <c r="J37" s="35"/>
      <c r="K37" s="33">
        <f t="shared" si="5"/>
        <v>1000</v>
      </c>
      <c r="L37" s="30">
        <f t="shared" si="6"/>
        <v>3</v>
      </c>
    </row>
    <row r="38" spans="1:12" ht="12.75" hidden="1" outlineLevel="1">
      <c r="A38" s="27" t="s">
        <v>32</v>
      </c>
      <c r="B38" s="26">
        <f>Cup!B$20</f>
        <v>0</v>
      </c>
      <c r="C38" s="26">
        <f>'11'!D$5</f>
        <v>0</v>
      </c>
      <c r="D38" s="32">
        <f t="shared" si="4"/>
        <v>0</v>
      </c>
      <c r="E38" s="26">
        <f>'11'!D$26</f>
        <v>0</v>
      </c>
      <c r="F38" s="26">
        <f>'11'!E$26</f>
        <v>0</v>
      </c>
      <c r="G38" s="34">
        <f>'11'!F$26</f>
        <v>0</v>
      </c>
      <c r="H38" s="34">
        <f>'11'!G$26</f>
        <v>0</v>
      </c>
      <c r="I38" s="34">
        <f>'11'!H$26</f>
        <v>0</v>
      </c>
      <c r="J38" s="35"/>
      <c r="K38" s="33">
        <f t="shared" si="5"/>
        <v>1000</v>
      </c>
      <c r="L38" s="30">
        <f t="shared" si="6"/>
        <v>3</v>
      </c>
    </row>
    <row r="39" spans="1:12" ht="12.75" hidden="1" outlineLevel="1">
      <c r="A39" s="27" t="s">
        <v>33</v>
      </c>
      <c r="B39" s="26">
        <f>Cup!B$21</f>
        <v>0</v>
      </c>
      <c r="C39" s="26">
        <f>'12'!D$5</f>
        <v>0</v>
      </c>
      <c r="D39" s="32">
        <f t="shared" si="4"/>
        <v>0</v>
      </c>
      <c r="E39" s="26">
        <f>'12'!D$26</f>
        <v>0</v>
      </c>
      <c r="F39" s="26">
        <f>'12'!E$26</f>
        <v>0</v>
      </c>
      <c r="G39" s="34">
        <f>'12'!F$26</f>
        <v>0</v>
      </c>
      <c r="H39" s="34">
        <f>'12'!G$26</f>
        <v>0</v>
      </c>
      <c r="I39" s="34">
        <f>'12'!H$26</f>
        <v>0</v>
      </c>
      <c r="J39" s="35"/>
      <c r="K39" s="33">
        <f t="shared" si="5"/>
        <v>1000</v>
      </c>
      <c r="L39" s="30">
        <f t="shared" si="6"/>
        <v>3</v>
      </c>
    </row>
    <row r="40" spans="1:12" ht="12.75" hidden="1" outlineLevel="1">
      <c r="A40" s="27" t="s">
        <v>34</v>
      </c>
      <c r="B40" s="26">
        <f>Cup!B$22</f>
        <v>0</v>
      </c>
      <c r="C40" s="26">
        <f>'13'!D$5</f>
        <v>0</v>
      </c>
      <c r="D40" s="32">
        <f t="shared" si="4"/>
        <v>0</v>
      </c>
      <c r="E40" s="26">
        <f>'13'!D$26</f>
        <v>0</v>
      </c>
      <c r="F40" s="26">
        <f>'13'!E$26</f>
        <v>0</v>
      </c>
      <c r="G40" s="34">
        <f>'13'!F$26</f>
        <v>0</v>
      </c>
      <c r="H40" s="34">
        <f>'13'!G$26</f>
        <v>0</v>
      </c>
      <c r="I40" s="34">
        <f>'13'!H$26</f>
        <v>0</v>
      </c>
      <c r="J40" s="35"/>
      <c r="K40" s="33">
        <f t="shared" si="5"/>
        <v>1000</v>
      </c>
      <c r="L40" s="30">
        <f t="shared" si="6"/>
        <v>3</v>
      </c>
    </row>
    <row r="41" spans="1:12" ht="12.75" hidden="1" outlineLevel="1">
      <c r="A41" s="27" t="s">
        <v>35</v>
      </c>
      <c r="B41" s="26">
        <f>Cup!B$23</f>
        <v>0</v>
      </c>
      <c r="C41" s="26">
        <f>'14'!D$5</f>
        <v>0</v>
      </c>
      <c r="D41" s="32">
        <f t="shared" si="4"/>
        <v>0</v>
      </c>
      <c r="E41" s="26">
        <f>'14'!D$26</f>
        <v>0</v>
      </c>
      <c r="F41" s="26">
        <f>'14'!E$26</f>
        <v>0</v>
      </c>
      <c r="G41" s="34">
        <f>'14'!F$26</f>
        <v>0</v>
      </c>
      <c r="H41" s="34">
        <f>'14'!G$26</f>
        <v>0</v>
      </c>
      <c r="I41" s="34">
        <f>'14'!H$26</f>
        <v>0</v>
      </c>
      <c r="J41" s="35"/>
      <c r="K41" s="33">
        <f t="shared" si="5"/>
        <v>1000</v>
      </c>
      <c r="L41" s="30">
        <f t="shared" si="6"/>
        <v>3</v>
      </c>
    </row>
    <row r="42" spans="1:12" ht="12.75" hidden="1" outlineLevel="1">
      <c r="A42" s="27" t="s">
        <v>36</v>
      </c>
      <c r="B42" s="26">
        <f>Cup!B$24</f>
        <v>0</v>
      </c>
      <c r="C42" s="26">
        <f>'15'!D$5</f>
        <v>0</v>
      </c>
      <c r="D42" s="32">
        <f t="shared" si="4"/>
        <v>0</v>
      </c>
      <c r="E42" s="26">
        <f>'15'!D$26</f>
        <v>0</v>
      </c>
      <c r="F42" s="26">
        <f>'15'!E$26</f>
        <v>0</v>
      </c>
      <c r="G42" s="34">
        <f>'15'!F$26</f>
        <v>0</v>
      </c>
      <c r="H42" s="34">
        <f>'15'!G$26</f>
        <v>0</v>
      </c>
      <c r="I42" s="34">
        <f>'15'!H$26</f>
        <v>0</v>
      </c>
      <c r="J42" s="35"/>
      <c r="K42" s="33">
        <f t="shared" si="5"/>
        <v>1000</v>
      </c>
      <c r="L42" s="30">
        <f t="shared" si="6"/>
        <v>3</v>
      </c>
    </row>
    <row r="43" ht="12.75" hidden="1" outlineLevel="1"/>
    <row r="46" spans="1:12" ht="13.5">
      <c r="A46" s="36"/>
      <c r="B46" s="37" t="s">
        <v>18</v>
      </c>
      <c r="C46" s="36"/>
      <c r="D46" s="36"/>
      <c r="E46" s="36"/>
      <c r="F46" s="36"/>
      <c r="G46" s="36"/>
      <c r="H46" s="36"/>
      <c r="I46" s="36"/>
      <c r="J46" s="38"/>
      <c r="K46" s="39"/>
      <c r="L46" s="40"/>
    </row>
    <row r="47" spans="1:12" ht="13.5">
      <c r="A47" s="37" t="s">
        <v>59</v>
      </c>
      <c r="B47" s="37" t="s">
        <v>16</v>
      </c>
      <c r="C47" s="37" t="s">
        <v>60</v>
      </c>
      <c r="D47" s="37" t="s">
        <v>61</v>
      </c>
      <c r="E47" s="37" t="s">
        <v>62</v>
      </c>
      <c r="F47" s="37" t="s">
        <v>63</v>
      </c>
      <c r="G47" s="37" t="s">
        <v>64</v>
      </c>
      <c r="H47" s="37" t="s">
        <v>65</v>
      </c>
      <c r="I47" s="37" t="s">
        <v>66</v>
      </c>
      <c r="J47" s="39"/>
      <c r="K47" s="39" t="s">
        <v>67</v>
      </c>
      <c r="L47" s="41" t="s">
        <v>68</v>
      </c>
    </row>
    <row r="48" spans="1:12" ht="13.5">
      <c r="A48" s="37" t="s">
        <v>20</v>
      </c>
      <c r="B48" s="36" t="str">
        <f>Cup!B$10</f>
        <v>Indrek Hiie</v>
      </c>
      <c r="C48" s="36">
        <f>1!D$6</f>
        <v>249.25</v>
      </c>
      <c r="D48" s="42">
        <f aca="true" t="shared" si="7" ref="D48:D62">C48/LARGE(C$48:C$62,1)*1000</f>
        <v>1000</v>
      </c>
      <c r="E48" s="36">
        <f>1!D$42</f>
        <v>57</v>
      </c>
      <c r="F48" s="36">
        <f>1!E$42</f>
        <v>68</v>
      </c>
      <c r="G48" s="43">
        <f>1!F$42</f>
        <v>82.5</v>
      </c>
      <c r="H48" s="43">
        <f>1!G$42</f>
        <v>110</v>
      </c>
      <c r="I48" s="43">
        <f>1!H$42</f>
        <v>0</v>
      </c>
      <c r="J48" s="44"/>
      <c r="K48" s="45">
        <f>LARGE(D$48:D$62,1)-D48</f>
        <v>0</v>
      </c>
      <c r="L48" s="40">
        <f>RANK(D48,$D$48:$D$62)</f>
        <v>1</v>
      </c>
    </row>
    <row r="49" spans="1:12" ht="13.5">
      <c r="A49" s="37" t="s">
        <v>22</v>
      </c>
      <c r="B49" s="36" t="str">
        <f>Cup!B$11</f>
        <v>Ville Vellend</v>
      </c>
      <c r="C49" s="36">
        <f>2!D$6</f>
        <v>196.8</v>
      </c>
      <c r="D49" s="42">
        <f t="shared" si="7"/>
        <v>789.5687061183551</v>
      </c>
      <c r="E49" s="36">
        <f>2!D$42</f>
        <v>40.5</v>
      </c>
      <c r="F49" s="36">
        <f>2!E$42</f>
        <v>45</v>
      </c>
      <c r="G49" s="43">
        <f>2!F$42</f>
        <v>68</v>
      </c>
      <c r="H49" s="43">
        <f>2!G$42</f>
        <v>110</v>
      </c>
      <c r="I49" s="43">
        <f>2!H$42</f>
        <v>0</v>
      </c>
      <c r="J49" s="44"/>
      <c r="K49" s="45">
        <f aca="true" t="shared" si="8" ref="K49:K62">LARGE(D$48:D$62,1)-D49</f>
        <v>210.43129388164493</v>
      </c>
      <c r="L49" s="40">
        <f aca="true" t="shared" si="9" ref="L49:L62">RANK(D49,$D$48:$D$62)</f>
        <v>2</v>
      </c>
    </row>
    <row r="50" spans="1:12" ht="12.75" hidden="1" outlineLevel="1">
      <c r="A50" s="37" t="s">
        <v>24</v>
      </c>
      <c r="B50" s="36">
        <f>Cup!B$12</f>
        <v>0</v>
      </c>
      <c r="C50" s="36">
        <f>3!D$6</f>
        <v>0</v>
      </c>
      <c r="D50" s="42">
        <f t="shared" si="7"/>
        <v>0</v>
      </c>
      <c r="E50" s="36">
        <f>3!D$42</f>
        <v>0</v>
      </c>
      <c r="F50" s="36">
        <f>3!E$42</f>
        <v>0</v>
      </c>
      <c r="G50" s="43">
        <f>3!F$42</f>
        <v>0</v>
      </c>
      <c r="H50" s="43">
        <f>3!G$42</f>
        <v>110</v>
      </c>
      <c r="I50" s="43">
        <f>3!H$42</f>
        <v>0</v>
      </c>
      <c r="J50" s="44"/>
      <c r="K50" s="45">
        <f t="shared" si="8"/>
        <v>1000</v>
      </c>
      <c r="L50" s="40">
        <f t="shared" si="9"/>
        <v>3</v>
      </c>
    </row>
    <row r="51" spans="1:12" ht="12.75" hidden="1" outlineLevel="1">
      <c r="A51" s="37" t="s">
        <v>25</v>
      </c>
      <c r="B51" s="36">
        <f>Cup!B$13</f>
        <v>0</v>
      </c>
      <c r="C51" s="36">
        <f>4!D$6</f>
        <v>0</v>
      </c>
      <c r="D51" s="42">
        <f t="shared" si="7"/>
        <v>0</v>
      </c>
      <c r="E51" s="36">
        <f>4!D$42</f>
        <v>0</v>
      </c>
      <c r="F51" s="36">
        <f>4!E$42</f>
        <v>0</v>
      </c>
      <c r="G51" s="43">
        <f>4!F$42</f>
        <v>0</v>
      </c>
      <c r="H51" s="43">
        <f>4!G$42</f>
        <v>0</v>
      </c>
      <c r="I51" s="43">
        <f>4!H$42</f>
        <v>0</v>
      </c>
      <c r="J51" s="44"/>
      <c r="K51" s="45">
        <f t="shared" si="8"/>
        <v>1000</v>
      </c>
      <c r="L51" s="40">
        <f t="shared" si="9"/>
        <v>3</v>
      </c>
    </row>
    <row r="52" spans="1:12" ht="12.75" hidden="1" outlineLevel="1">
      <c r="A52" s="37" t="s">
        <v>26</v>
      </c>
      <c r="B52" s="36">
        <f>Cup!B$14</f>
        <v>0</v>
      </c>
      <c r="C52" s="36">
        <f>5!D$6</f>
        <v>0</v>
      </c>
      <c r="D52" s="42">
        <f t="shared" si="7"/>
        <v>0</v>
      </c>
      <c r="E52" s="36">
        <f>5!D$42</f>
        <v>0</v>
      </c>
      <c r="F52" s="36">
        <f>5!E$42</f>
        <v>0</v>
      </c>
      <c r="G52" s="43">
        <f>5!F$42</f>
        <v>0</v>
      </c>
      <c r="H52" s="43">
        <f>5!G$42</f>
        <v>0</v>
      </c>
      <c r="I52" s="43">
        <f>5!H$42</f>
        <v>0</v>
      </c>
      <c r="J52" s="44"/>
      <c r="K52" s="45">
        <f t="shared" si="8"/>
        <v>1000</v>
      </c>
      <c r="L52" s="40">
        <f t="shared" si="9"/>
        <v>3</v>
      </c>
    </row>
    <row r="53" spans="1:12" ht="12.75" hidden="1" outlineLevel="1">
      <c r="A53" s="37" t="s">
        <v>27</v>
      </c>
      <c r="B53" s="36">
        <f>Cup!B$15</f>
        <v>0</v>
      </c>
      <c r="C53" s="36">
        <f>6!D$6</f>
        <v>0</v>
      </c>
      <c r="D53" s="42">
        <f t="shared" si="7"/>
        <v>0</v>
      </c>
      <c r="E53" s="36">
        <f>6!D$42</f>
        <v>0</v>
      </c>
      <c r="F53" s="36">
        <f>6!E$42</f>
        <v>0</v>
      </c>
      <c r="G53" s="43">
        <f>6!F$42</f>
        <v>0</v>
      </c>
      <c r="H53" s="43">
        <f>6!G$42</f>
        <v>0</v>
      </c>
      <c r="I53" s="43">
        <f>6!H$42</f>
        <v>0</v>
      </c>
      <c r="J53" s="44"/>
      <c r="K53" s="45">
        <f t="shared" si="8"/>
        <v>1000</v>
      </c>
      <c r="L53" s="40">
        <f t="shared" si="9"/>
        <v>3</v>
      </c>
    </row>
    <row r="54" spans="1:12" ht="12.75" hidden="1" outlineLevel="1">
      <c r="A54" s="37" t="s">
        <v>28</v>
      </c>
      <c r="B54" s="36">
        <f>Cup!B$16</f>
        <v>0</v>
      </c>
      <c r="C54" s="36">
        <f>7!D$6</f>
        <v>0</v>
      </c>
      <c r="D54" s="42">
        <f t="shared" si="7"/>
        <v>0</v>
      </c>
      <c r="E54" s="36">
        <f>7!D$42</f>
        <v>0</v>
      </c>
      <c r="F54" s="36">
        <f>7!E$42</f>
        <v>0</v>
      </c>
      <c r="G54" s="43">
        <f>7!F$42</f>
        <v>0</v>
      </c>
      <c r="H54" s="43">
        <f>7!G$42</f>
        <v>0</v>
      </c>
      <c r="I54" s="43">
        <f>7!H$42</f>
        <v>0</v>
      </c>
      <c r="J54" s="44"/>
      <c r="K54" s="45">
        <f t="shared" si="8"/>
        <v>1000</v>
      </c>
      <c r="L54" s="40">
        <f t="shared" si="9"/>
        <v>3</v>
      </c>
    </row>
    <row r="55" spans="1:12" ht="12.75" hidden="1" outlineLevel="1">
      <c r="A55" s="37" t="s">
        <v>29</v>
      </c>
      <c r="B55" s="36">
        <f>Cup!B$17</f>
        <v>0</v>
      </c>
      <c r="C55" s="36">
        <f>8!D$6</f>
        <v>0</v>
      </c>
      <c r="D55" s="42">
        <f t="shared" si="7"/>
        <v>0</v>
      </c>
      <c r="E55" s="36">
        <f>8!D$42</f>
        <v>0</v>
      </c>
      <c r="F55" s="36">
        <f>8!E$42</f>
        <v>0</v>
      </c>
      <c r="G55" s="43">
        <f>8!F$42</f>
        <v>0</v>
      </c>
      <c r="H55" s="43">
        <f>8!G$42</f>
        <v>0</v>
      </c>
      <c r="I55" s="43">
        <f>8!H$42</f>
        <v>0</v>
      </c>
      <c r="J55" s="44"/>
      <c r="K55" s="45">
        <f t="shared" si="8"/>
        <v>1000</v>
      </c>
      <c r="L55" s="40">
        <f t="shared" si="9"/>
        <v>3</v>
      </c>
    </row>
    <row r="56" spans="1:12" ht="12.75" hidden="1" outlineLevel="1">
      <c r="A56" s="37" t="s">
        <v>30</v>
      </c>
      <c r="B56" s="36">
        <f>Cup!B$18</f>
        <v>0</v>
      </c>
      <c r="C56" s="36">
        <f>9!D$6</f>
        <v>0</v>
      </c>
      <c r="D56" s="42">
        <f t="shared" si="7"/>
        <v>0</v>
      </c>
      <c r="E56" s="36">
        <f>9!D$42</f>
        <v>0</v>
      </c>
      <c r="F56" s="36">
        <f>9!E$42</f>
        <v>0</v>
      </c>
      <c r="G56" s="43">
        <f>9!F$42</f>
        <v>0</v>
      </c>
      <c r="H56" s="43">
        <f>9!G$42</f>
        <v>0</v>
      </c>
      <c r="I56" s="43">
        <f>9!H$42</f>
        <v>0</v>
      </c>
      <c r="J56" s="44"/>
      <c r="K56" s="45">
        <f t="shared" si="8"/>
        <v>1000</v>
      </c>
      <c r="L56" s="40">
        <f t="shared" si="9"/>
        <v>3</v>
      </c>
    </row>
    <row r="57" spans="1:12" ht="12.75" hidden="1" outlineLevel="1">
      <c r="A57" s="37" t="s">
        <v>31</v>
      </c>
      <c r="B57" s="36">
        <f>Cup!B$19</f>
        <v>0</v>
      </c>
      <c r="C57" s="36">
        <f>'10'!D$5</f>
        <v>0</v>
      </c>
      <c r="D57" s="42">
        <f t="shared" si="7"/>
        <v>0</v>
      </c>
      <c r="E57" s="36">
        <f>'10'!D$42</f>
        <v>0</v>
      </c>
      <c r="F57" s="36">
        <f>'10'!E$42</f>
        <v>0</v>
      </c>
      <c r="G57" s="43">
        <f>'10'!F$42</f>
        <v>0</v>
      </c>
      <c r="H57" s="43">
        <f>'10'!G$42</f>
        <v>0</v>
      </c>
      <c r="I57" s="43">
        <f>'10'!H$42</f>
        <v>0</v>
      </c>
      <c r="J57" s="44"/>
      <c r="K57" s="45">
        <f t="shared" si="8"/>
        <v>1000</v>
      </c>
      <c r="L57" s="40">
        <f t="shared" si="9"/>
        <v>3</v>
      </c>
    </row>
    <row r="58" spans="1:12" ht="12.75" hidden="1" outlineLevel="1">
      <c r="A58" s="37" t="s">
        <v>32</v>
      </c>
      <c r="B58" s="36">
        <f>Cup!B$20</f>
        <v>0</v>
      </c>
      <c r="C58" s="36">
        <f>'11'!D$5</f>
        <v>0</v>
      </c>
      <c r="D58" s="42">
        <f t="shared" si="7"/>
        <v>0</v>
      </c>
      <c r="E58" s="36">
        <f>'11'!D$42</f>
        <v>0</v>
      </c>
      <c r="F58" s="36">
        <f>'11'!E$42</f>
        <v>0</v>
      </c>
      <c r="G58" s="43">
        <f>'11'!F$42</f>
        <v>0</v>
      </c>
      <c r="H58" s="43">
        <f>'11'!G$42</f>
        <v>0</v>
      </c>
      <c r="I58" s="43">
        <f>'11'!H$42</f>
        <v>0</v>
      </c>
      <c r="J58" s="44"/>
      <c r="K58" s="45">
        <f t="shared" si="8"/>
        <v>1000</v>
      </c>
      <c r="L58" s="40">
        <f t="shared" si="9"/>
        <v>3</v>
      </c>
    </row>
    <row r="59" spans="1:12" ht="12.75" hidden="1" outlineLevel="1">
      <c r="A59" s="37" t="s">
        <v>33</v>
      </c>
      <c r="B59" s="36">
        <f>Cup!B$21</f>
        <v>0</v>
      </c>
      <c r="C59" s="36">
        <f>'12'!D$5</f>
        <v>0</v>
      </c>
      <c r="D59" s="42">
        <f t="shared" si="7"/>
        <v>0</v>
      </c>
      <c r="E59" s="36">
        <f>'12'!D$42</f>
        <v>0</v>
      </c>
      <c r="F59" s="36">
        <f>'12'!E$42</f>
        <v>0</v>
      </c>
      <c r="G59" s="43">
        <f>'12'!F$42</f>
        <v>0</v>
      </c>
      <c r="H59" s="43">
        <f>'12'!G$42</f>
        <v>0</v>
      </c>
      <c r="I59" s="43">
        <f>'12'!H$42</f>
        <v>0</v>
      </c>
      <c r="J59" s="44"/>
      <c r="K59" s="45">
        <f t="shared" si="8"/>
        <v>1000</v>
      </c>
      <c r="L59" s="40">
        <f t="shared" si="9"/>
        <v>3</v>
      </c>
    </row>
    <row r="60" spans="1:12" ht="12.75" hidden="1" outlineLevel="1">
      <c r="A60" s="37" t="s">
        <v>34</v>
      </c>
      <c r="B60" s="36">
        <f>Cup!B$22</f>
        <v>0</v>
      </c>
      <c r="C60" s="36">
        <f>'13'!D$5</f>
        <v>0</v>
      </c>
      <c r="D60" s="42">
        <f t="shared" si="7"/>
        <v>0</v>
      </c>
      <c r="E60" s="36">
        <f>'13'!D$42</f>
        <v>0</v>
      </c>
      <c r="F60" s="36">
        <f>'13'!E$42</f>
        <v>0</v>
      </c>
      <c r="G60" s="43">
        <f>'13'!F$42</f>
        <v>0</v>
      </c>
      <c r="H60" s="43">
        <f>'13'!G$42</f>
        <v>0</v>
      </c>
      <c r="I60" s="43">
        <f>'13'!H$42</f>
        <v>0</v>
      </c>
      <c r="J60" s="44"/>
      <c r="K60" s="45">
        <f t="shared" si="8"/>
        <v>1000</v>
      </c>
      <c r="L60" s="40">
        <f t="shared" si="9"/>
        <v>3</v>
      </c>
    </row>
    <row r="61" spans="1:12" ht="12.75" hidden="1" outlineLevel="1">
      <c r="A61" s="37" t="s">
        <v>35</v>
      </c>
      <c r="B61" s="36">
        <f>Cup!B$23</f>
        <v>0</v>
      </c>
      <c r="C61" s="36">
        <f>'14'!D$5</f>
        <v>0</v>
      </c>
      <c r="D61" s="42">
        <f t="shared" si="7"/>
        <v>0</v>
      </c>
      <c r="E61" s="36">
        <f>'14'!D$42</f>
        <v>0</v>
      </c>
      <c r="F61" s="36">
        <f>'14'!E$42</f>
        <v>0</v>
      </c>
      <c r="G61" s="43">
        <f>'14'!F$42</f>
        <v>0</v>
      </c>
      <c r="H61" s="43">
        <f>'14'!G$42</f>
        <v>0</v>
      </c>
      <c r="I61" s="43">
        <f>'14'!H$42</f>
        <v>0</v>
      </c>
      <c r="J61" s="44"/>
      <c r="K61" s="45">
        <f t="shared" si="8"/>
        <v>1000</v>
      </c>
      <c r="L61" s="40">
        <f t="shared" si="9"/>
        <v>3</v>
      </c>
    </row>
    <row r="62" spans="1:12" ht="12.75" hidden="1" outlineLevel="1">
      <c r="A62" s="37" t="s">
        <v>36</v>
      </c>
      <c r="B62" s="36">
        <f>Cup!B$24</f>
        <v>0</v>
      </c>
      <c r="C62" s="36">
        <f>'15'!D$5</f>
        <v>0</v>
      </c>
      <c r="D62" s="42">
        <f t="shared" si="7"/>
        <v>0</v>
      </c>
      <c r="E62" s="36">
        <f>'15'!D$42</f>
        <v>0</v>
      </c>
      <c r="F62" s="36">
        <f>'15'!E$42</f>
        <v>0</v>
      </c>
      <c r="G62" s="43">
        <f>'15'!F$42</f>
        <v>0</v>
      </c>
      <c r="H62" s="43">
        <f>'15'!G$42</f>
        <v>0</v>
      </c>
      <c r="I62" s="43">
        <f>'15'!H$42</f>
        <v>0</v>
      </c>
      <c r="J62" s="44"/>
      <c r="K62" s="45">
        <f t="shared" si="8"/>
        <v>1000</v>
      </c>
      <c r="L62" s="40">
        <f t="shared" si="9"/>
        <v>3</v>
      </c>
    </row>
    <row r="63" ht="12.75" hidden="1" outlineLevel="1"/>
    <row r="66" spans="1:12" ht="13.5">
      <c r="A66" s="46"/>
      <c r="B66" s="47" t="s">
        <v>19</v>
      </c>
      <c r="C66" s="46"/>
      <c r="D66" s="46"/>
      <c r="E66" s="46"/>
      <c r="F66" s="46"/>
      <c r="G66" s="46"/>
      <c r="H66" s="46"/>
      <c r="I66" s="46"/>
      <c r="J66" s="48"/>
      <c r="K66" s="49"/>
      <c r="L66" s="50"/>
    </row>
    <row r="67" spans="1:12" ht="13.5">
      <c r="A67" s="47" t="s">
        <v>59</v>
      </c>
      <c r="B67" s="47" t="s">
        <v>16</v>
      </c>
      <c r="C67" s="47" t="s">
        <v>60</v>
      </c>
      <c r="D67" s="47" t="s">
        <v>61</v>
      </c>
      <c r="E67" s="47" t="s">
        <v>62</v>
      </c>
      <c r="F67" s="47" t="s">
        <v>63</v>
      </c>
      <c r="G67" s="47" t="s">
        <v>64</v>
      </c>
      <c r="H67" s="47" t="s">
        <v>65</v>
      </c>
      <c r="I67" s="47" t="s">
        <v>66</v>
      </c>
      <c r="J67" s="49"/>
      <c r="K67" s="49" t="s">
        <v>67</v>
      </c>
      <c r="L67" s="51" t="s">
        <v>68</v>
      </c>
    </row>
    <row r="68" spans="1:12" ht="13.5">
      <c r="A68" s="47" t="s">
        <v>20</v>
      </c>
      <c r="B68" s="46" t="str">
        <f>Cup!B$10</f>
        <v>Indrek Hiie</v>
      </c>
      <c r="C68" s="46">
        <f>1!D$7</f>
        <v>244.9</v>
      </c>
      <c r="D68" s="52">
        <f aca="true" t="shared" si="10" ref="D68:D82">IF(LARGE(C$68:C$82,1)*1000=0,0,C68/LARGE(C$68:C$82,1)*1000)</f>
        <v>1000</v>
      </c>
      <c r="E68" s="46">
        <f>1!D$58</f>
        <v>56</v>
      </c>
      <c r="F68" s="46">
        <f>1!E$58</f>
        <v>66</v>
      </c>
      <c r="G68" s="53">
        <f>1!F$58</f>
        <v>83.5</v>
      </c>
      <c r="H68" s="53">
        <f>1!G$58</f>
        <v>110</v>
      </c>
      <c r="I68" s="53">
        <f>1!H$58</f>
        <v>0</v>
      </c>
      <c r="J68" s="54"/>
      <c r="K68" s="55">
        <f>LARGE(D$68:D$82,1)-D68</f>
        <v>0</v>
      </c>
      <c r="L68" s="50">
        <f>RANK(D68,$D$68:$D$82)</f>
        <v>1</v>
      </c>
    </row>
    <row r="69" spans="1:12" ht="13.5">
      <c r="A69" s="47" t="s">
        <v>22</v>
      </c>
      <c r="B69" s="46" t="str">
        <f>Cup!B$11</f>
        <v>Ville Vellend</v>
      </c>
      <c r="C69" s="46">
        <f>2!D$7</f>
        <v>209.25</v>
      </c>
      <c r="D69" s="52">
        <f t="shared" si="10"/>
        <v>854.4303797468355</v>
      </c>
      <c r="E69" s="46">
        <f>2!D$58</f>
        <v>44.5</v>
      </c>
      <c r="F69" s="46">
        <f>2!E$58</f>
        <v>48</v>
      </c>
      <c r="G69" s="53">
        <f>2!F$58</f>
        <v>71.5</v>
      </c>
      <c r="H69" s="53">
        <f>2!G$58</f>
        <v>110</v>
      </c>
      <c r="I69" s="53">
        <f>2!H$58</f>
        <v>0</v>
      </c>
      <c r="J69" s="54"/>
      <c r="K69" s="55">
        <f aca="true" t="shared" si="11" ref="K69:K82">LARGE(D$68:D$82,1)-D69</f>
        <v>145.56962025316454</v>
      </c>
      <c r="L69" s="50">
        <f aca="true" t="shared" si="12" ref="L69:L82">RANK(D69,$D$68:$D$82)</f>
        <v>2</v>
      </c>
    </row>
    <row r="70" spans="1:12" ht="12.75" hidden="1" outlineLevel="1">
      <c r="A70" s="47" t="s">
        <v>24</v>
      </c>
      <c r="B70" s="46">
        <f>Cup!B$12</f>
        <v>0</v>
      </c>
      <c r="C70" s="46">
        <f>3!D$7</f>
        <v>0</v>
      </c>
      <c r="D70" s="52">
        <f t="shared" si="10"/>
        <v>0</v>
      </c>
      <c r="E70" s="46">
        <f>3!D$58</f>
        <v>0</v>
      </c>
      <c r="F70" s="46">
        <f>3!E$58</f>
        <v>0</v>
      </c>
      <c r="G70" s="53">
        <f>3!F$58</f>
        <v>0</v>
      </c>
      <c r="H70" s="53">
        <f>3!G$58</f>
        <v>110</v>
      </c>
      <c r="I70" s="53">
        <f>3!H$58</f>
        <v>0</v>
      </c>
      <c r="J70" s="54"/>
      <c r="K70" s="55">
        <f t="shared" si="11"/>
        <v>1000</v>
      </c>
      <c r="L70" s="50">
        <f t="shared" si="12"/>
        <v>3</v>
      </c>
    </row>
    <row r="71" spans="1:12" ht="12.75" hidden="1" outlineLevel="1">
      <c r="A71" s="47" t="s">
        <v>25</v>
      </c>
      <c r="B71" s="46">
        <f>Cup!B$13</f>
        <v>0</v>
      </c>
      <c r="C71" s="46">
        <f>4!D$7</f>
        <v>0</v>
      </c>
      <c r="D71" s="52">
        <f t="shared" si="10"/>
        <v>0</v>
      </c>
      <c r="E71" s="46">
        <f>4!D$58</f>
        <v>0</v>
      </c>
      <c r="F71" s="46">
        <f>4!E$58</f>
        <v>0</v>
      </c>
      <c r="G71" s="53">
        <f>4!F$58</f>
        <v>0</v>
      </c>
      <c r="H71" s="53">
        <f>4!G$58</f>
        <v>0</v>
      </c>
      <c r="I71" s="53">
        <f>4!H$58</f>
        <v>0</v>
      </c>
      <c r="J71" s="54"/>
      <c r="K71" s="55">
        <f t="shared" si="11"/>
        <v>1000</v>
      </c>
      <c r="L71" s="50">
        <f t="shared" si="12"/>
        <v>3</v>
      </c>
    </row>
    <row r="72" spans="1:12" ht="12.75" hidden="1" outlineLevel="1">
      <c r="A72" s="47" t="s">
        <v>26</v>
      </c>
      <c r="B72" s="46">
        <f>Cup!B$14</f>
        <v>0</v>
      </c>
      <c r="C72" s="46">
        <f>5!D$7</f>
        <v>0</v>
      </c>
      <c r="D72" s="52">
        <f t="shared" si="10"/>
        <v>0</v>
      </c>
      <c r="E72" s="46">
        <f>5!D$58</f>
        <v>0</v>
      </c>
      <c r="F72" s="46">
        <f>5!E$58</f>
        <v>0</v>
      </c>
      <c r="G72" s="53">
        <f>5!F$58</f>
        <v>0</v>
      </c>
      <c r="H72" s="53">
        <f>5!G$58</f>
        <v>0</v>
      </c>
      <c r="I72" s="53">
        <f>5!H$58</f>
        <v>0</v>
      </c>
      <c r="J72" s="54"/>
      <c r="K72" s="55">
        <f t="shared" si="11"/>
        <v>1000</v>
      </c>
      <c r="L72" s="50">
        <f t="shared" si="12"/>
        <v>3</v>
      </c>
    </row>
    <row r="73" spans="1:12" ht="12.75" hidden="1" outlineLevel="1">
      <c r="A73" s="47" t="s">
        <v>27</v>
      </c>
      <c r="B73" s="46">
        <f>Cup!B$15</f>
        <v>0</v>
      </c>
      <c r="C73" s="46">
        <f>6!D$7</f>
        <v>0</v>
      </c>
      <c r="D73" s="52">
        <f t="shared" si="10"/>
        <v>0</v>
      </c>
      <c r="E73" s="46">
        <f>6!D$58</f>
        <v>0</v>
      </c>
      <c r="F73" s="46">
        <f>6!E$58</f>
        <v>0</v>
      </c>
      <c r="G73" s="53">
        <f>6!F$58</f>
        <v>0</v>
      </c>
      <c r="H73" s="53">
        <f>6!G$58</f>
        <v>0</v>
      </c>
      <c r="I73" s="53">
        <f>6!H$58</f>
        <v>0</v>
      </c>
      <c r="J73" s="54"/>
      <c r="K73" s="55">
        <f t="shared" si="11"/>
        <v>1000</v>
      </c>
      <c r="L73" s="50">
        <f t="shared" si="12"/>
        <v>3</v>
      </c>
    </row>
    <row r="74" spans="1:12" ht="12.75" hidden="1" outlineLevel="1">
      <c r="A74" s="47" t="s">
        <v>28</v>
      </c>
      <c r="B74" s="46">
        <f>Cup!B$16</f>
        <v>0</v>
      </c>
      <c r="C74" s="46">
        <f>7!D$7</f>
        <v>0</v>
      </c>
      <c r="D74" s="52">
        <f t="shared" si="10"/>
        <v>0</v>
      </c>
      <c r="E74" s="46">
        <f>7!D$58</f>
        <v>0</v>
      </c>
      <c r="F74" s="46">
        <f>7!E$58</f>
        <v>0</v>
      </c>
      <c r="G74" s="53">
        <f>7!F$58</f>
        <v>0</v>
      </c>
      <c r="H74" s="53">
        <f>7!G$58</f>
        <v>0</v>
      </c>
      <c r="I74" s="53">
        <f>7!H$58</f>
        <v>0</v>
      </c>
      <c r="J74" s="54"/>
      <c r="K74" s="55">
        <f t="shared" si="11"/>
        <v>1000</v>
      </c>
      <c r="L74" s="50">
        <f t="shared" si="12"/>
        <v>3</v>
      </c>
    </row>
    <row r="75" spans="1:12" ht="12.75" hidden="1" outlineLevel="1">
      <c r="A75" s="47" t="s">
        <v>29</v>
      </c>
      <c r="B75" s="46">
        <f>Cup!B$17</f>
        <v>0</v>
      </c>
      <c r="C75" s="46">
        <f>8!D$7</f>
        <v>0</v>
      </c>
      <c r="D75" s="52">
        <f t="shared" si="10"/>
        <v>0</v>
      </c>
      <c r="E75" s="46">
        <f>8!D$58</f>
        <v>0</v>
      </c>
      <c r="F75" s="46">
        <f>8!E$58</f>
        <v>0</v>
      </c>
      <c r="G75" s="53">
        <f>8!F$58</f>
        <v>0</v>
      </c>
      <c r="H75" s="53">
        <f>8!G$58</f>
        <v>0</v>
      </c>
      <c r="I75" s="53">
        <f>8!H$58</f>
        <v>0</v>
      </c>
      <c r="J75" s="54"/>
      <c r="K75" s="55">
        <f t="shared" si="11"/>
        <v>1000</v>
      </c>
      <c r="L75" s="50">
        <f t="shared" si="12"/>
        <v>3</v>
      </c>
    </row>
    <row r="76" spans="1:12" ht="12.75" hidden="1" outlineLevel="1">
      <c r="A76" s="47" t="s">
        <v>30</v>
      </c>
      <c r="B76" s="46">
        <f>Cup!B$18</f>
        <v>0</v>
      </c>
      <c r="C76" s="46">
        <f>9!D$7</f>
        <v>0</v>
      </c>
      <c r="D76" s="52">
        <f t="shared" si="10"/>
        <v>0</v>
      </c>
      <c r="E76" s="46">
        <f>9!D$58</f>
        <v>0</v>
      </c>
      <c r="F76" s="46">
        <f>9!E$58</f>
        <v>0</v>
      </c>
      <c r="G76" s="53">
        <f>9!F$58</f>
        <v>0</v>
      </c>
      <c r="H76" s="53">
        <f>9!G$58</f>
        <v>0</v>
      </c>
      <c r="I76" s="53">
        <f>9!H$58</f>
        <v>0</v>
      </c>
      <c r="J76" s="54"/>
      <c r="K76" s="55">
        <f t="shared" si="11"/>
        <v>1000</v>
      </c>
      <c r="L76" s="50">
        <f t="shared" si="12"/>
        <v>3</v>
      </c>
    </row>
    <row r="77" spans="1:12" ht="12.75" hidden="1" outlineLevel="1">
      <c r="A77" s="47" t="s">
        <v>31</v>
      </c>
      <c r="B77" s="46">
        <f>Cup!B$19</f>
        <v>0</v>
      </c>
      <c r="C77" s="46">
        <f>'10'!D$5</f>
        <v>0</v>
      </c>
      <c r="D77" s="52">
        <f t="shared" si="10"/>
        <v>0</v>
      </c>
      <c r="E77" s="46">
        <f>'10'!D$58</f>
        <v>0</v>
      </c>
      <c r="F77" s="46">
        <f>'10'!E$58</f>
        <v>0</v>
      </c>
      <c r="G77" s="53">
        <f>'10'!F$58</f>
        <v>0</v>
      </c>
      <c r="H77" s="53">
        <f>'10'!G$58</f>
        <v>0</v>
      </c>
      <c r="I77" s="53">
        <f>'10'!H$58</f>
        <v>0</v>
      </c>
      <c r="J77" s="54"/>
      <c r="K77" s="55">
        <f t="shared" si="11"/>
        <v>1000</v>
      </c>
      <c r="L77" s="50">
        <f t="shared" si="12"/>
        <v>3</v>
      </c>
    </row>
    <row r="78" spans="1:12" ht="12.75" hidden="1" outlineLevel="1">
      <c r="A78" s="47" t="s">
        <v>32</v>
      </c>
      <c r="B78" s="46">
        <f>Cup!B$20</f>
        <v>0</v>
      </c>
      <c r="C78" s="46">
        <f>'11'!D$5</f>
        <v>0</v>
      </c>
      <c r="D78" s="52">
        <f t="shared" si="10"/>
        <v>0</v>
      </c>
      <c r="E78" s="46">
        <f>'11'!D$58</f>
        <v>0</v>
      </c>
      <c r="F78" s="46">
        <f>'11'!E$58</f>
        <v>0</v>
      </c>
      <c r="G78" s="53">
        <f>'11'!F$58</f>
        <v>0</v>
      </c>
      <c r="H78" s="53">
        <f>'11'!G$58</f>
        <v>0</v>
      </c>
      <c r="I78" s="53">
        <f>'11'!H$58</f>
        <v>0</v>
      </c>
      <c r="J78" s="54"/>
      <c r="K78" s="55">
        <f t="shared" si="11"/>
        <v>1000</v>
      </c>
      <c r="L78" s="50">
        <f t="shared" si="12"/>
        <v>3</v>
      </c>
    </row>
    <row r="79" spans="1:12" ht="12.75" hidden="1" outlineLevel="1">
      <c r="A79" s="47" t="s">
        <v>33</v>
      </c>
      <c r="B79" s="46">
        <f>Cup!B$21</f>
        <v>0</v>
      </c>
      <c r="C79" s="46">
        <f>'12'!D$5</f>
        <v>0</v>
      </c>
      <c r="D79" s="52">
        <f t="shared" si="10"/>
        <v>0</v>
      </c>
      <c r="E79" s="46">
        <f>'12'!D$58</f>
        <v>0</v>
      </c>
      <c r="F79" s="46">
        <f>'12'!E$58</f>
        <v>0</v>
      </c>
      <c r="G79" s="53">
        <f>'12'!F$58</f>
        <v>0</v>
      </c>
      <c r="H79" s="53">
        <f>'12'!G$58</f>
        <v>0</v>
      </c>
      <c r="I79" s="53">
        <f>'12'!H$58</f>
        <v>0</v>
      </c>
      <c r="J79" s="54"/>
      <c r="K79" s="55">
        <f t="shared" si="11"/>
        <v>1000</v>
      </c>
      <c r="L79" s="50">
        <f t="shared" si="12"/>
        <v>3</v>
      </c>
    </row>
    <row r="80" spans="1:12" ht="12.75" hidden="1" outlineLevel="1">
      <c r="A80" s="47" t="s">
        <v>34</v>
      </c>
      <c r="B80" s="46">
        <f>Cup!B$22</f>
        <v>0</v>
      </c>
      <c r="C80" s="46">
        <f>'13'!D$5</f>
        <v>0</v>
      </c>
      <c r="D80" s="52">
        <f t="shared" si="10"/>
        <v>0</v>
      </c>
      <c r="E80" s="46">
        <f>'13'!D$58</f>
        <v>0</v>
      </c>
      <c r="F80" s="46">
        <f>'13'!E$58</f>
        <v>0</v>
      </c>
      <c r="G80" s="53">
        <f>'13'!F$58</f>
        <v>0</v>
      </c>
      <c r="H80" s="53">
        <f>'13'!G$58</f>
        <v>0</v>
      </c>
      <c r="I80" s="53">
        <f>'13'!H$58</f>
        <v>0</v>
      </c>
      <c r="J80" s="54"/>
      <c r="K80" s="55">
        <f t="shared" si="11"/>
        <v>1000</v>
      </c>
      <c r="L80" s="50">
        <f t="shared" si="12"/>
        <v>3</v>
      </c>
    </row>
    <row r="81" spans="1:12" ht="12.75" hidden="1" outlineLevel="1">
      <c r="A81" s="47" t="s">
        <v>35</v>
      </c>
      <c r="B81" s="46">
        <f>Cup!B$23</f>
        <v>0</v>
      </c>
      <c r="C81" s="46">
        <f>'14'!D$5</f>
        <v>0</v>
      </c>
      <c r="D81" s="52">
        <f t="shared" si="10"/>
        <v>0</v>
      </c>
      <c r="E81" s="46">
        <f>'14'!D$58</f>
        <v>0</v>
      </c>
      <c r="F81" s="46">
        <f>'14'!E$58</f>
        <v>0</v>
      </c>
      <c r="G81" s="53">
        <f>'14'!F$58</f>
        <v>0</v>
      </c>
      <c r="H81" s="53">
        <f>'14'!G$58</f>
        <v>0</v>
      </c>
      <c r="I81" s="53">
        <f>'14'!H$58</f>
        <v>0</v>
      </c>
      <c r="J81" s="54"/>
      <c r="K81" s="55">
        <f t="shared" si="11"/>
        <v>1000</v>
      </c>
      <c r="L81" s="50">
        <f t="shared" si="12"/>
        <v>3</v>
      </c>
    </row>
    <row r="82" spans="1:12" ht="12.75" hidden="1" outlineLevel="1">
      <c r="A82" s="47" t="s">
        <v>36</v>
      </c>
      <c r="B82" s="46">
        <f>Cup!B$24</f>
        <v>0</v>
      </c>
      <c r="C82" s="46">
        <f>'15'!D$5</f>
        <v>0</v>
      </c>
      <c r="D82" s="52">
        <f t="shared" si="10"/>
        <v>0</v>
      </c>
      <c r="E82" s="46">
        <f>'15'!D$58</f>
        <v>0</v>
      </c>
      <c r="F82" s="46">
        <f>'15'!E$58</f>
        <v>0</v>
      </c>
      <c r="G82" s="53">
        <f>'15'!F$58</f>
        <v>0</v>
      </c>
      <c r="H82" s="53">
        <f>'15'!G$58</f>
        <v>0</v>
      </c>
      <c r="I82" s="53">
        <f>'15'!H$58</f>
        <v>0</v>
      </c>
      <c r="J82" s="54"/>
      <c r="K82" s="55">
        <f t="shared" si="11"/>
        <v>1000</v>
      </c>
      <c r="L82" s="50">
        <f t="shared" si="12"/>
        <v>3</v>
      </c>
    </row>
  </sheetData>
  <mergeCells count="1">
    <mergeCell ref="F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L62" sqref="L62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tr">
        <f>Cup!B10</f>
        <v>Indrek Hiie</v>
      </c>
      <c r="C5" s="2" t="s">
        <v>71</v>
      </c>
      <c r="D5" s="1">
        <f>SUM(I15:I25)</f>
        <v>240.25</v>
      </c>
      <c r="E5" s="56">
        <f>Tulem!D28</f>
        <v>1000</v>
      </c>
    </row>
    <row r="6" spans="3:5" ht="13.5">
      <c r="C6" s="2" t="s">
        <v>72</v>
      </c>
      <c r="D6" s="1">
        <f>SUM(I31:I41)</f>
        <v>249.25</v>
      </c>
      <c r="E6" s="56">
        <f>Tulem!D48</f>
        <v>1000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244.9</v>
      </c>
      <c r="E7" s="56">
        <f>Tulem!D68</f>
        <v>1000</v>
      </c>
    </row>
    <row r="8" spans="1:5" ht="13.5">
      <c r="A8" s="2" t="s">
        <v>9</v>
      </c>
      <c r="B8" s="3">
        <f>Cup!B5</f>
        <v>41174</v>
      </c>
      <c r="E8" s="56"/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734.4</v>
      </c>
      <c r="E9" s="58">
        <f>SUM(E5:E7)</f>
        <v>3000</v>
      </c>
    </row>
    <row r="10" spans="3:5" ht="13.5">
      <c r="C10" s="2" t="s">
        <v>76</v>
      </c>
      <c r="D10" s="59">
        <f>SMALL(D5:D7,1)</f>
        <v>240.25</v>
      </c>
      <c r="E10" s="60">
        <f>SMALL(E5:E7,1)</f>
        <v>1000</v>
      </c>
    </row>
    <row r="11" spans="3:5" ht="13.5">
      <c r="C11" s="2" t="s">
        <v>77</v>
      </c>
      <c r="D11" s="1">
        <f>SUM(D5:D7)-D10</f>
        <v>494.15</v>
      </c>
      <c r="E11" s="56">
        <f>SUM(E5:E7)-E10</f>
        <v>2000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6</v>
      </c>
      <c r="E15" s="62">
        <v>5</v>
      </c>
      <c r="F15" s="62">
        <v>8</v>
      </c>
      <c r="G15" s="62">
        <v>10</v>
      </c>
      <c r="H15" s="62">
        <v>0</v>
      </c>
      <c r="I15" s="26">
        <f>((SUM(D15:H15)-SMALL(D15:H15,1)-LARGE(D15:H15,1))*IF($B$5=Cup!$B$28,Cup!C30,IF($B$5=Cup!$B$43,Cup!C45,IF($B$5=Cup!$B$58,Cup!C60,""))))</f>
        <v>28.5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6</v>
      </c>
      <c r="E16" s="62">
        <v>7</v>
      </c>
      <c r="F16" s="62">
        <v>9</v>
      </c>
      <c r="G16" s="62">
        <v>10</v>
      </c>
      <c r="H16" s="62">
        <v>0</v>
      </c>
      <c r="I16" s="26">
        <f>((SUM(D16:H16)-SMALL(D16:H16,1)-LARGE(D16:H16,1))*IF($B$5=Cup!$B$28,Cup!C31,IF($B$5=Cup!$B$43,Cup!C46,IF($B$5=Cup!$B$58,Cup!C61,""))))</f>
        <v>33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6</v>
      </c>
      <c r="E17" s="62">
        <v>6</v>
      </c>
      <c r="F17" s="62">
        <v>9</v>
      </c>
      <c r="G17" s="62">
        <v>10</v>
      </c>
      <c r="H17" s="62">
        <v>0</v>
      </c>
      <c r="I17" s="26">
        <f>((SUM(D17:H17)-SMALL(D17:H17,1)-LARGE(D17:H17,1))*IF($B$5=Cup!$B$28,Cup!C32,IF($B$5=Cup!$B$43,Cup!C47,IF($B$5=Cup!$B$58,Cup!C62,""))))</f>
        <v>31.5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8</v>
      </c>
      <c r="E18" s="62">
        <v>8</v>
      </c>
      <c r="F18" s="63">
        <v>9.5</v>
      </c>
      <c r="G18" s="62">
        <v>10</v>
      </c>
      <c r="H18" s="62">
        <v>0</v>
      </c>
      <c r="I18" s="26">
        <f>((SUM(D18:H18)-SMALL(D18:H18,1)-LARGE(D18:H18,1))*IF($B$5=Cup!$B$28,Cup!C33,IF($B$5=Cup!$B$43,Cup!C48,IF($B$5=Cup!$B$58,Cup!C63,""))))</f>
        <v>25.5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7.5</v>
      </c>
      <c r="E19" s="62">
        <v>7</v>
      </c>
      <c r="F19" s="62">
        <v>9.5</v>
      </c>
      <c r="G19" s="62">
        <v>10</v>
      </c>
      <c r="H19" s="62">
        <v>0</v>
      </c>
      <c r="I19" s="26">
        <f>((SUM(D19:H19)-SMALL(D19:H19,1)-LARGE(D19:H19,1))*IF($B$5=Cup!$B$28,Cup!C34,IF($B$5=Cup!$B$43,Cup!C49,IF($B$5=Cup!$B$58,Cup!C64,""))))</f>
        <v>24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7</v>
      </c>
      <c r="E20" s="62">
        <v>8</v>
      </c>
      <c r="F20" s="62">
        <v>10</v>
      </c>
      <c r="G20" s="62">
        <v>10</v>
      </c>
      <c r="H20" s="62">
        <v>0</v>
      </c>
      <c r="I20" s="26">
        <f>((SUM(D20:H20)-SMALL(D20:H20,1)-LARGE(D20:H20,1))*IF($B$5=Cup!$B$28,Cup!C35,IF($B$5=Cup!$B$43,Cup!C50,IF($B$5=Cup!$B$58,Cup!C65,""))))</f>
        <v>25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6</v>
      </c>
      <c r="E21" s="62">
        <v>7</v>
      </c>
      <c r="F21" s="62">
        <v>9.5</v>
      </c>
      <c r="G21" s="62">
        <v>10</v>
      </c>
      <c r="H21" s="62">
        <v>0</v>
      </c>
      <c r="I21" s="26">
        <f>((SUM(D21:H21)-SMALL(D21:H21,1)-LARGE(D21:H21,1))*IF($B$5=Cup!$B$28,Cup!C36,IF($B$5=Cup!$B$43,Cup!C51,IF($B$5=Cup!$B$58,Cup!C66,""))))</f>
        <v>24.750000000000004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7.5</v>
      </c>
      <c r="E22" s="62">
        <v>8</v>
      </c>
      <c r="F22" s="62">
        <v>9.5</v>
      </c>
      <c r="G22" s="62">
        <v>10</v>
      </c>
      <c r="H22" s="62">
        <v>0</v>
      </c>
      <c r="I22" s="26">
        <f>((SUM(D22:H22)-SMALL(D22:H22,1)-LARGE(D22:H22,1))*IF($B$5=Cup!$B$28,Cup!C37,IF($B$5=Cup!$B$43,Cup!C52,IF($B$5=Cup!$B$58,Cup!C67,""))))</f>
        <v>30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5</v>
      </c>
      <c r="E23" s="62">
        <v>6</v>
      </c>
      <c r="F23" s="62">
        <v>7</v>
      </c>
      <c r="G23" s="62">
        <v>10</v>
      </c>
      <c r="H23" s="62">
        <v>0</v>
      </c>
      <c r="I23" s="26">
        <f>((SUM(D23:H23)-SMALL(D23:H23,1)-LARGE(D23:H23,1))*IF($B$5=Cup!$B$28,Cup!C38,IF($B$5=Cup!$B$43,Cup!C53,IF($B$5=Cup!$B$58,Cup!C68,""))))</f>
        <v>18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>
        <v>10</v>
      </c>
      <c r="H24" s="62">
        <v>0</v>
      </c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>
        <v>10</v>
      </c>
      <c r="H25" s="62">
        <v>0</v>
      </c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59</v>
      </c>
      <c r="E26" s="26">
        <f t="shared" si="0"/>
        <v>62</v>
      </c>
      <c r="F26" s="26">
        <f t="shared" si="0"/>
        <v>81</v>
      </c>
      <c r="G26" s="26">
        <f t="shared" si="0"/>
        <v>110</v>
      </c>
      <c r="H26" s="26">
        <f t="shared" si="0"/>
        <v>0</v>
      </c>
      <c r="I26" s="26">
        <f t="shared" si="0"/>
        <v>240.25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6</v>
      </c>
      <c r="E31" s="62">
        <v>7</v>
      </c>
      <c r="F31" s="62">
        <v>9</v>
      </c>
      <c r="G31" s="62">
        <v>10</v>
      </c>
      <c r="H31" s="62">
        <v>0</v>
      </c>
      <c r="I31" s="13">
        <f>((SUM(D31:H31)-SMALL(D31:H31,1)-LARGE(D31:H31,1))*IF($B$5=Cup!$B$28,Cup!C30,IF($B$5=Cup!$B$43,Cup!C45,IF($B$5=Cup!$B$58,Cup!C60,""))))</f>
        <v>33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6.5</v>
      </c>
      <c r="E32" s="62">
        <v>8</v>
      </c>
      <c r="F32" s="62">
        <v>10</v>
      </c>
      <c r="G32" s="62">
        <v>10</v>
      </c>
      <c r="H32" s="62">
        <v>0</v>
      </c>
      <c r="I32" s="13">
        <f>((SUM(D32:H32)-SMALL(D32:H32,1)-LARGE(D32:H32,1))*IF($B$5=Cup!$B$28,Cup!C31,IF($B$5=Cup!$B$43,Cup!C46,IF($B$5=Cup!$B$58,Cup!C61,""))))</f>
        <v>36.75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6</v>
      </c>
      <c r="E33" s="62">
        <v>7</v>
      </c>
      <c r="F33" s="62">
        <v>9.5</v>
      </c>
      <c r="G33" s="62">
        <v>10</v>
      </c>
      <c r="H33" s="62">
        <v>0</v>
      </c>
      <c r="I33" s="13">
        <f>((SUM(D33:H33)-SMALL(D33:H33,1)-LARGE(D33:H33,1))*IF($B$5=Cup!$B$28,Cup!C32,IF($B$5=Cup!$B$43,Cup!C47,IF($B$5=Cup!$B$58,Cup!C62,""))))</f>
        <v>33.75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7.5</v>
      </c>
      <c r="E34" s="62">
        <v>9</v>
      </c>
      <c r="F34" s="62">
        <v>10</v>
      </c>
      <c r="G34" s="62">
        <v>10</v>
      </c>
      <c r="H34" s="62">
        <v>0</v>
      </c>
      <c r="I34" s="13">
        <f>((SUM(D34:H34)-SMALL(D34:H34,1)-LARGE(D34:H34,1))*IF($B$5=Cup!$B$28,Cup!C33,IF($B$5=Cup!$B$43,Cup!C48,IF($B$5=Cup!$B$58,Cup!C63,""))))</f>
        <v>26.5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7</v>
      </c>
      <c r="E35" s="62">
        <v>9</v>
      </c>
      <c r="F35" s="62">
        <v>10</v>
      </c>
      <c r="G35" s="62">
        <v>10</v>
      </c>
      <c r="H35" s="62">
        <v>0</v>
      </c>
      <c r="I35" s="13">
        <f>((SUM(D35:H35)-SMALL(D35:H35,1)-LARGE(D35:H35,1))*IF($B$5=Cup!$B$28,Cup!C34,IF($B$5=Cup!$B$43,Cup!C49,IF($B$5=Cup!$B$58,Cup!C64,""))))</f>
        <v>26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8</v>
      </c>
      <c r="E36" s="62">
        <v>8</v>
      </c>
      <c r="F36" s="62">
        <v>10</v>
      </c>
      <c r="G36" s="62">
        <v>10</v>
      </c>
      <c r="H36" s="62">
        <v>0</v>
      </c>
      <c r="I36" s="13">
        <f>((SUM(D36:H36)-SMALL(D36:H36,1)-LARGE(D36:H36,1))*IF($B$5=Cup!$B$28,Cup!C35,IF($B$5=Cup!$B$43,Cup!C50,IF($B$5=Cup!$B$58,Cup!C65,""))))</f>
        <v>26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6</v>
      </c>
      <c r="E37" s="62">
        <v>8</v>
      </c>
      <c r="F37" s="62">
        <v>9.5</v>
      </c>
      <c r="G37" s="62">
        <v>10</v>
      </c>
      <c r="H37" s="62">
        <v>0</v>
      </c>
      <c r="I37" s="13">
        <f>((SUM(D37:H37)-SMALL(D37:H37,1)-LARGE(D37:H37,1))*IF($B$5=Cup!$B$28,Cup!C36,IF($B$5=Cup!$B$43,Cup!C51,IF($B$5=Cup!$B$58,Cup!C66,""))))</f>
        <v>25.85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7</v>
      </c>
      <c r="E38" s="62">
        <v>8</v>
      </c>
      <c r="F38" s="62">
        <v>9.5</v>
      </c>
      <c r="G38" s="62">
        <v>10</v>
      </c>
      <c r="H38" s="62">
        <v>0</v>
      </c>
      <c r="I38" s="13">
        <f>((SUM(D38:H38)-SMALL(D38:H38,1)-LARGE(D38:H38,1))*IF($B$5=Cup!$B$28,Cup!C37,IF($B$5=Cup!$B$43,Cup!C52,IF($B$5=Cup!$B$58,Cup!C67,""))))</f>
        <v>29.4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3</v>
      </c>
      <c r="E39" s="62">
        <v>4</v>
      </c>
      <c r="F39" s="62">
        <v>5</v>
      </c>
      <c r="G39" s="62">
        <v>10</v>
      </c>
      <c r="H39" s="62">
        <v>0</v>
      </c>
      <c r="I39" s="13">
        <f>((SUM(D39:H39)-SMALL(D39:H39,1)-LARGE(D39:H39,1))*IF($B$5=Cup!$B$28,Cup!C38,IF($B$5=Cup!$B$43,Cup!C53,IF($B$5=Cup!$B$58,Cup!C68,""))))</f>
        <v>12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>
        <v>10</v>
      </c>
      <c r="H40" s="62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>
        <v>10</v>
      </c>
      <c r="H41" s="62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57</v>
      </c>
      <c r="E42" s="13">
        <f t="shared" si="1"/>
        <v>68</v>
      </c>
      <c r="F42" s="13">
        <f t="shared" si="1"/>
        <v>82.5</v>
      </c>
      <c r="G42" s="13">
        <f t="shared" si="1"/>
        <v>110</v>
      </c>
      <c r="H42" s="13">
        <f t="shared" si="1"/>
        <v>0</v>
      </c>
      <c r="I42" s="13">
        <f t="shared" si="1"/>
        <v>249.25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5</v>
      </c>
      <c r="E47" s="62">
        <v>7</v>
      </c>
      <c r="F47" s="62">
        <v>9</v>
      </c>
      <c r="G47" s="62">
        <v>10</v>
      </c>
      <c r="H47" s="62">
        <v>0</v>
      </c>
      <c r="I47" s="46">
        <f>((SUM(D47:H47)-SMALL(D47:H47,1)-LARGE(D47:H47,1))*IF($B$5=Cup!$B$28,Cup!C30,IF($B$5=Cup!$B$43,Cup!C45,IF($B$5=Cup!$B$58,Cup!C60,""))))</f>
        <v>31.5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6</v>
      </c>
      <c r="E48" s="62">
        <v>7</v>
      </c>
      <c r="F48" s="62">
        <v>9.5</v>
      </c>
      <c r="G48" s="62">
        <v>10</v>
      </c>
      <c r="H48" s="62">
        <v>0</v>
      </c>
      <c r="I48" s="46">
        <f>((SUM(D48:H48)-SMALL(D48:H48,1)-LARGE(D48:H48,1))*IF($B$5=Cup!$B$28,Cup!C31,IF($B$5=Cup!$B$43,Cup!C46,IF($B$5=Cup!$B$58,Cup!C61,""))))</f>
        <v>33.75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6</v>
      </c>
      <c r="E49" s="62">
        <v>7</v>
      </c>
      <c r="F49" s="62">
        <v>8.5</v>
      </c>
      <c r="G49" s="62">
        <v>10</v>
      </c>
      <c r="H49" s="62">
        <v>0</v>
      </c>
      <c r="I49" s="46">
        <f>((SUM(D49:H49)-SMALL(D49:H49,1)-LARGE(D49:H49,1))*IF($B$5=Cup!$B$28,Cup!C32,IF($B$5=Cup!$B$43,Cup!C47,IF($B$5=Cup!$B$58,Cup!C62,""))))</f>
        <v>32.25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7</v>
      </c>
      <c r="E50" s="62">
        <v>8</v>
      </c>
      <c r="F50" s="62">
        <v>10</v>
      </c>
      <c r="G50" s="62">
        <v>10</v>
      </c>
      <c r="H50" s="62">
        <v>0</v>
      </c>
      <c r="I50" s="46">
        <f>((SUM(D50:H50)-SMALL(D50:H50,1)-LARGE(D50:H50,1))*IF($B$5=Cup!$B$28,Cup!C33,IF($B$5=Cup!$B$43,Cup!C48,IF($B$5=Cup!$B$58,Cup!C63,""))))</f>
        <v>25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7</v>
      </c>
      <c r="E51" s="62">
        <v>8</v>
      </c>
      <c r="F51" s="62">
        <v>10</v>
      </c>
      <c r="G51" s="62">
        <v>10</v>
      </c>
      <c r="H51" s="62">
        <v>0</v>
      </c>
      <c r="I51" s="46">
        <f>((SUM(D51:H51)-SMALL(D51:H51,1)-LARGE(D51:H51,1))*IF($B$5=Cup!$B$28,Cup!C34,IF($B$5=Cup!$B$43,Cup!C49,IF($B$5=Cup!$B$58,Cup!C64,""))))</f>
        <v>25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7.5</v>
      </c>
      <c r="E52" s="62">
        <v>9</v>
      </c>
      <c r="F52" s="62">
        <v>10</v>
      </c>
      <c r="G52" s="62">
        <v>10</v>
      </c>
      <c r="H52" s="62">
        <v>0</v>
      </c>
      <c r="I52" s="46">
        <f>((SUM(D52:H52)-SMALL(D52:H52,1)-LARGE(D52:H52,1))*IF($B$5=Cup!$B$28,Cup!C35,IF($B$5=Cup!$B$43,Cup!C50,IF($B$5=Cup!$B$58,Cup!C65,""))))</f>
        <v>26.5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6</v>
      </c>
      <c r="E53" s="62">
        <v>7</v>
      </c>
      <c r="F53" s="62">
        <v>10</v>
      </c>
      <c r="G53" s="62">
        <v>10</v>
      </c>
      <c r="H53" s="62">
        <v>0</v>
      </c>
      <c r="I53" s="46">
        <f>((SUM(D53:H53)-SMALL(D53:H53,1)-LARGE(D53:H53,1))*IF($B$5=Cup!$B$28,Cup!C36,IF($B$5=Cup!$B$43,Cup!C51,IF($B$5=Cup!$B$58,Cup!C66,""))))</f>
        <v>25.3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6.5</v>
      </c>
      <c r="E54" s="62">
        <v>7</v>
      </c>
      <c r="F54" s="62">
        <v>9.5</v>
      </c>
      <c r="G54" s="62">
        <v>10</v>
      </c>
      <c r="H54" s="62">
        <v>0</v>
      </c>
      <c r="I54" s="46">
        <f>((SUM(D54:H54)-SMALL(D54:H54,1)-LARGE(D54:H54,1))*IF($B$5=Cup!$B$28,Cup!C37,IF($B$5=Cup!$B$43,Cup!C52,IF($B$5=Cup!$B$58,Cup!C67,""))))</f>
        <v>27.599999999999998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5</v>
      </c>
      <c r="E55" s="62">
        <v>6</v>
      </c>
      <c r="F55" s="62">
        <v>7</v>
      </c>
      <c r="G55" s="62">
        <v>10</v>
      </c>
      <c r="H55" s="62">
        <v>0</v>
      </c>
      <c r="I55" s="46">
        <f>((SUM(D55:H55)-SMALL(D55:H55,1)-LARGE(D55:H55,1))*IF($B$5=Cup!$B$28,Cup!C38,IF($B$5=Cup!$B$43,Cup!C53,IF($B$5=Cup!$B$58,Cup!C68,""))))</f>
        <v>18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>
        <v>10</v>
      </c>
      <c r="H56" s="62">
        <v>0</v>
      </c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>
        <v>10</v>
      </c>
      <c r="H57" s="62">
        <v>0</v>
      </c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56</v>
      </c>
      <c r="E58" s="46">
        <f t="shared" si="2"/>
        <v>66</v>
      </c>
      <c r="F58" s="46">
        <f t="shared" si="2"/>
        <v>83.5</v>
      </c>
      <c r="G58" s="46">
        <f t="shared" si="2"/>
        <v>110</v>
      </c>
      <c r="H58" s="46">
        <f t="shared" si="2"/>
        <v>0</v>
      </c>
      <c r="I58" s="46">
        <f t="shared" si="2"/>
        <v>244.9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D60" sqref="D60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tr">
        <f>Cup!B11</f>
        <v>Ville Vellend</v>
      </c>
      <c r="C5" s="2" t="s">
        <v>71</v>
      </c>
      <c r="D5" s="1">
        <f>SUM(I15:I25)</f>
        <v>237.5</v>
      </c>
      <c r="E5" s="56">
        <f>Tulem!D29</f>
        <v>988.5535900104059</v>
      </c>
    </row>
    <row r="6" spans="3:5" ht="13.5">
      <c r="C6" s="2" t="s">
        <v>72</v>
      </c>
      <c r="D6" s="1">
        <f>SUM(I31:I41)</f>
        <v>196.8</v>
      </c>
      <c r="E6" s="56">
        <f>Tulem!D49</f>
        <v>789.5687061183551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209.25</v>
      </c>
      <c r="E7" s="56">
        <f>Tulem!D69</f>
        <v>854.4303797468355</v>
      </c>
    </row>
    <row r="8" spans="1:5" ht="13.5">
      <c r="A8" s="2" t="s">
        <v>9</v>
      </c>
      <c r="B8" s="3">
        <f>Cup!B5</f>
        <v>41174</v>
      </c>
      <c r="E8" s="56"/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643.55</v>
      </c>
      <c r="E9" s="58">
        <f>SUM(E5:E7)</f>
        <v>2632.5526758755964</v>
      </c>
    </row>
    <row r="10" spans="3:5" ht="13.5">
      <c r="C10" s="2" t="s">
        <v>76</v>
      </c>
      <c r="D10" s="59">
        <f>SMALL(D5:D7,1)</f>
        <v>196.8</v>
      </c>
      <c r="E10" s="60">
        <f>SMALL(E5:E7,1)</f>
        <v>789.5687061183551</v>
      </c>
    </row>
    <row r="11" spans="3:5" ht="13.5">
      <c r="C11" s="2" t="s">
        <v>77</v>
      </c>
      <c r="D11" s="1">
        <f>SUM(D5:D7)-D10</f>
        <v>446.74999999999994</v>
      </c>
      <c r="E11" s="56">
        <f>SUM(E5:E7)-E10</f>
        <v>1842.9839697572413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6</v>
      </c>
      <c r="E15" s="62">
        <v>6</v>
      </c>
      <c r="F15" s="62">
        <v>8</v>
      </c>
      <c r="G15" s="62">
        <v>10</v>
      </c>
      <c r="H15" s="62">
        <v>0</v>
      </c>
      <c r="I15" s="26">
        <f>((SUM(D15:H15)-SMALL(D15:H15,1)-LARGE(D15:H15,1))*IF($B$5=Cup!$B$28,Cup!C30,IF($B$5=Cup!$B$43,Cup!C45,IF($B$5=Cup!$B$58,Cup!C60,""))))</f>
        <v>30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4</v>
      </c>
      <c r="E16" s="62">
        <v>5</v>
      </c>
      <c r="F16" s="62">
        <v>8.5</v>
      </c>
      <c r="G16" s="62">
        <v>10</v>
      </c>
      <c r="H16" s="62">
        <v>0</v>
      </c>
      <c r="I16" s="26">
        <f>((SUM(D16:H16)-SMALL(D16:H16,1)-LARGE(D16:H16,1))*IF($B$5=Cup!$B$28,Cup!C31,IF($B$5=Cup!$B$43,Cup!C46,IF($B$5=Cup!$B$58,Cup!C61,""))))</f>
        <v>26.25</v>
      </c>
    </row>
    <row r="17" spans="1:9" ht="13.5">
      <c r="A17" s="27" t="s">
        <v>24</v>
      </c>
      <c r="B17" s="61" t="str">
        <f>IF($B$5=Cup!$B$28,Cup!B32,IF($B$5=Cup!$B$43,Cup!B47,IF($B$5=Cup!$B$58,Cup!B62,"")))</f>
        <v>Ristkülik [B]</v>
      </c>
      <c r="C17" s="61">
        <f>IF($B$5=Cup!$B$28,Cup!C32,IF($B$5=Cup!$B$43,Cup!C47,IF($B$5=Cup!$B$58,Cup!C62,"")))</f>
        <v>1.2</v>
      </c>
      <c r="D17" s="62">
        <v>5.5</v>
      </c>
      <c r="E17" s="62">
        <v>6</v>
      </c>
      <c r="F17" s="62">
        <v>8</v>
      </c>
      <c r="G17" s="62">
        <v>10</v>
      </c>
      <c r="H17" s="62">
        <v>0</v>
      </c>
      <c r="I17" s="26">
        <f>((SUM(D17:H17)-SMALL(D17:H17,1)-LARGE(D17:H17,1))*IF($B$5=Cup!$B$28,Cup!C32,IF($B$5=Cup!$B$43,Cup!C47,IF($B$5=Cup!$B$58,Cup!C62,""))))</f>
        <v>23.4</v>
      </c>
    </row>
    <row r="18" spans="1:9" ht="13.5">
      <c r="A18" s="27" t="s">
        <v>25</v>
      </c>
      <c r="B18" s="61" t="str">
        <f>IF($B$5=Cup!$B$28,Cup!B33,IF($B$5=Cup!$B$43,Cup!B48,IF($B$5=Cup!$B$58,Cup!B63,"")))</f>
        <v>Keeris [D]</v>
      </c>
      <c r="C18" s="61">
        <f>IF($B$5=Cup!$B$28,Cup!C33,IF($B$5=Cup!$B$43,Cup!C48,IF($B$5=Cup!$B$58,Cup!C63,"")))</f>
        <v>1.5</v>
      </c>
      <c r="D18" s="62">
        <v>7</v>
      </c>
      <c r="E18" s="62">
        <v>8</v>
      </c>
      <c r="F18" s="63">
        <v>10</v>
      </c>
      <c r="G18" s="62">
        <v>10</v>
      </c>
      <c r="H18" s="62">
        <v>0</v>
      </c>
      <c r="I18" s="26">
        <f>((SUM(D18:H18)-SMALL(D18:H18,1)-LARGE(D18:H18,1))*IF($B$5=Cup!$B$28,Cup!C33,IF($B$5=Cup!$B$43,Cup!C48,IF($B$5=Cup!$B$58,Cup!C63,""))))</f>
        <v>37.5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8</v>
      </c>
      <c r="E19" s="62">
        <v>8</v>
      </c>
      <c r="F19" s="62">
        <v>9.5</v>
      </c>
      <c r="G19" s="62">
        <v>10</v>
      </c>
      <c r="H19" s="62">
        <v>0</v>
      </c>
      <c r="I19" s="26">
        <f>((SUM(D19:H19)-SMALL(D19:H19,1)-LARGE(D19:H19,1))*IF($B$5=Cup!$B$28,Cup!C34,IF($B$5=Cup!$B$43,Cup!C49,IF($B$5=Cup!$B$58,Cup!C64,""))))</f>
        <v>25.5</v>
      </c>
    </row>
    <row r="20" spans="1:9" ht="13.5">
      <c r="A20" s="27" t="s">
        <v>27</v>
      </c>
      <c r="B20" s="61" t="str">
        <f>IF($B$5=Cup!$B$28,Cup!B35,IF($B$5=Cup!$B$43,Cup!B50,IF($B$5=Cup!$B$58,Cup!B65,"")))</f>
        <v>Sõlm [D]</v>
      </c>
      <c r="C20" s="61">
        <f>IF($B$5=Cup!$B$28,Cup!C35,IF($B$5=Cup!$B$43,Cup!C50,IF($B$5=Cup!$B$58,Cup!C65,"")))</f>
        <v>1.5</v>
      </c>
      <c r="D20" s="62">
        <v>6.5</v>
      </c>
      <c r="E20" s="62">
        <v>7</v>
      </c>
      <c r="F20" s="62">
        <v>9.5</v>
      </c>
      <c r="G20" s="62">
        <v>10</v>
      </c>
      <c r="H20" s="62">
        <v>0</v>
      </c>
      <c r="I20" s="26">
        <f>((SUM(D20:H20)-SMALL(D20:H20,1)-LARGE(D20:H20,1))*IF($B$5=Cup!$B$28,Cup!C35,IF($B$5=Cup!$B$43,Cup!C50,IF($B$5=Cup!$B$58,Cup!C65,""))))</f>
        <v>34.5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7</v>
      </c>
      <c r="E21" s="62">
        <v>7</v>
      </c>
      <c r="F21" s="62">
        <v>9.5</v>
      </c>
      <c r="G21" s="62">
        <v>10</v>
      </c>
      <c r="H21" s="62">
        <v>0</v>
      </c>
      <c r="I21" s="26">
        <f>((SUM(D21:H21)-SMALL(D21:H21,1)-LARGE(D21:H21,1))*IF($B$5=Cup!$B$28,Cup!C36,IF($B$5=Cup!$B$43,Cup!C51,IF($B$5=Cup!$B$58,Cup!C66,""))))</f>
        <v>25.85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[B]</v>
      </c>
      <c r="C22" s="61">
        <f>IF($B$5=Cup!$B$28,Cup!C37,IF($B$5=Cup!$B$43,Cup!C52,IF($B$5=Cup!$B$58,Cup!C67,"")))</f>
        <v>1.5</v>
      </c>
      <c r="D22" s="62">
        <v>6</v>
      </c>
      <c r="E22" s="62">
        <v>8</v>
      </c>
      <c r="F22" s="62">
        <v>9</v>
      </c>
      <c r="G22" s="62">
        <v>10</v>
      </c>
      <c r="H22" s="62">
        <v>0</v>
      </c>
      <c r="I22" s="26">
        <f>((SUM(D22:H22)-SMALL(D22:H22,1)-LARGE(D22:H22,1))*IF($B$5=Cup!$B$28,Cup!C37,IF($B$5=Cup!$B$43,Cup!C52,IF($B$5=Cup!$B$58,Cup!C67,""))))</f>
        <v>34.5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>
        <v>0</v>
      </c>
      <c r="F23" s="62">
        <v>0</v>
      </c>
      <c r="G23" s="62">
        <v>10</v>
      </c>
      <c r="H23" s="62">
        <v>0</v>
      </c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>
        <v>10</v>
      </c>
      <c r="H24" s="62">
        <v>0</v>
      </c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>
        <v>10</v>
      </c>
      <c r="H25" s="62">
        <v>0</v>
      </c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50</v>
      </c>
      <c r="E26" s="26">
        <f t="shared" si="0"/>
        <v>55</v>
      </c>
      <c r="F26" s="26">
        <f t="shared" si="0"/>
        <v>72</v>
      </c>
      <c r="G26" s="26">
        <f t="shared" si="0"/>
        <v>110</v>
      </c>
      <c r="H26" s="26">
        <f t="shared" si="0"/>
        <v>0</v>
      </c>
      <c r="I26" s="26">
        <f t="shared" si="0"/>
        <v>237.5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3</v>
      </c>
      <c r="E31" s="62">
        <v>4</v>
      </c>
      <c r="F31" s="62">
        <v>5</v>
      </c>
      <c r="G31" s="62">
        <v>10</v>
      </c>
      <c r="H31" s="62">
        <v>0</v>
      </c>
      <c r="I31" s="13">
        <f>((SUM(D31:H31)-SMALL(D31:H31,1)-LARGE(D31:H31,1))*IF($B$5=Cup!$B$28,Cup!C30,IF($B$5=Cup!$B$43,Cup!C45,IF($B$5=Cup!$B$58,Cup!C60,""))))</f>
        <v>18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4</v>
      </c>
      <c r="E32" s="62">
        <v>5</v>
      </c>
      <c r="F32" s="62">
        <v>9</v>
      </c>
      <c r="G32" s="62">
        <v>10</v>
      </c>
      <c r="H32" s="62">
        <v>0</v>
      </c>
      <c r="I32" s="13">
        <f>((SUM(D32:H32)-SMALL(D32:H32,1)-LARGE(D32:H32,1))*IF($B$5=Cup!$B$28,Cup!C31,IF($B$5=Cup!$B$43,Cup!C46,IF($B$5=Cup!$B$58,Cup!C61,""))))</f>
        <v>27</v>
      </c>
    </row>
    <row r="33" spans="1:9" ht="13.5">
      <c r="A33" s="19" t="s">
        <v>24</v>
      </c>
      <c r="B33" s="65" t="str">
        <f>IF($B$5=Cup!$B$28,Cup!B32,IF($B$5=Cup!$B$43,Cup!B47,IF($B$5=Cup!$B$58,Cup!B62,"")))</f>
        <v>Ristkülik [B]</v>
      </c>
      <c r="C33" s="65">
        <f>IF($B$5=Cup!$B$28,Cup!C32,IF($B$5=Cup!$B$43,Cup!C47,IF($B$5=Cup!$B$58,Cup!C62,"")))</f>
        <v>1.2</v>
      </c>
      <c r="D33" s="62">
        <v>4.5</v>
      </c>
      <c r="E33" s="62">
        <v>4</v>
      </c>
      <c r="F33" s="62">
        <v>7</v>
      </c>
      <c r="G33" s="62">
        <v>10</v>
      </c>
      <c r="H33" s="62">
        <v>0</v>
      </c>
      <c r="I33" s="13">
        <f>((SUM(D33:H33)-SMALL(D33:H33,1)-LARGE(D33:H33,1))*IF($B$5=Cup!$B$28,Cup!C32,IF($B$5=Cup!$B$43,Cup!C47,IF($B$5=Cup!$B$58,Cup!C62,""))))</f>
        <v>18.599999999999998</v>
      </c>
    </row>
    <row r="34" spans="1:9" ht="13.5">
      <c r="A34" s="19" t="s">
        <v>25</v>
      </c>
      <c r="B34" s="65" t="str">
        <f>IF($B$5=Cup!$B$28,Cup!B33,IF($B$5=Cup!$B$43,Cup!B48,IF($B$5=Cup!$B$58,Cup!B63,"")))</f>
        <v>Keeris [D]</v>
      </c>
      <c r="C34" s="65">
        <f>IF($B$5=Cup!$B$28,Cup!C33,IF($B$5=Cup!$B$43,Cup!C48,IF($B$5=Cup!$B$58,Cup!C63,"")))</f>
        <v>1.5</v>
      </c>
      <c r="D34" s="62">
        <v>6</v>
      </c>
      <c r="E34" s="62">
        <v>7</v>
      </c>
      <c r="F34" s="62">
        <v>9.5</v>
      </c>
      <c r="G34" s="62">
        <v>10</v>
      </c>
      <c r="H34" s="62">
        <v>0</v>
      </c>
      <c r="I34" s="13">
        <f>((SUM(D34:H34)-SMALL(D34:H34,1)-LARGE(D34:H34,1))*IF($B$5=Cup!$B$28,Cup!C33,IF($B$5=Cup!$B$43,Cup!C48,IF($B$5=Cup!$B$58,Cup!C63,""))))</f>
        <v>33.75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7</v>
      </c>
      <c r="E35" s="62">
        <v>7</v>
      </c>
      <c r="F35" s="62">
        <v>10</v>
      </c>
      <c r="G35" s="62">
        <v>10</v>
      </c>
      <c r="H35" s="62">
        <v>0</v>
      </c>
      <c r="I35" s="13">
        <f>((SUM(D35:H35)-SMALL(D35:H35,1)-LARGE(D35:H35,1))*IF($B$5=Cup!$B$28,Cup!C34,IF($B$5=Cup!$B$43,Cup!C49,IF($B$5=Cup!$B$58,Cup!C64,""))))</f>
        <v>24</v>
      </c>
    </row>
    <row r="36" spans="1:9" ht="13.5">
      <c r="A36" s="19" t="s">
        <v>27</v>
      </c>
      <c r="B36" s="65" t="str">
        <f>IF($B$5=Cup!$B$28,Cup!B35,IF($B$5=Cup!$B$43,Cup!B50,IF($B$5=Cup!$B$58,Cup!B65,"")))</f>
        <v>Sõlm [D]</v>
      </c>
      <c r="C36" s="65">
        <f>IF($B$5=Cup!$B$28,Cup!C35,IF($B$5=Cup!$B$43,Cup!C50,IF($B$5=Cup!$B$58,Cup!C65,"")))</f>
        <v>1.5</v>
      </c>
      <c r="D36" s="62">
        <v>3</v>
      </c>
      <c r="E36" s="62">
        <v>3</v>
      </c>
      <c r="F36" s="62">
        <v>5</v>
      </c>
      <c r="G36" s="62">
        <v>10</v>
      </c>
      <c r="H36" s="62">
        <v>0</v>
      </c>
      <c r="I36" s="13">
        <f>((SUM(D36:H36)-SMALL(D36:H36,1)-LARGE(D36:H36,1))*IF($B$5=Cup!$B$28,Cup!C35,IF($B$5=Cup!$B$43,Cup!C50,IF($B$5=Cup!$B$58,Cup!C65,""))))</f>
        <v>16.5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5</v>
      </c>
      <c r="E37" s="62">
        <v>5</v>
      </c>
      <c r="F37" s="62">
        <v>9.5</v>
      </c>
      <c r="G37" s="62">
        <v>10</v>
      </c>
      <c r="H37" s="62">
        <v>0</v>
      </c>
      <c r="I37" s="13">
        <f>((SUM(D37:H37)-SMALL(D37:H37,1)-LARGE(D37:H37,1))*IF($B$5=Cup!$B$28,Cup!C36,IF($B$5=Cup!$B$43,Cup!C51,IF($B$5=Cup!$B$58,Cup!C66,""))))</f>
        <v>21.450000000000003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[B]</v>
      </c>
      <c r="C38" s="65">
        <f>IF($B$5=Cup!$B$28,Cup!C37,IF($B$5=Cup!$B$43,Cup!C52,IF($B$5=Cup!$B$58,Cup!C67,"")))</f>
        <v>1.5</v>
      </c>
      <c r="D38" s="62">
        <v>4</v>
      </c>
      <c r="E38" s="62">
        <v>4</v>
      </c>
      <c r="F38" s="62">
        <v>5</v>
      </c>
      <c r="G38" s="62">
        <v>10</v>
      </c>
      <c r="H38" s="62">
        <v>0</v>
      </c>
      <c r="I38" s="13">
        <f>((SUM(D38:H38)-SMALL(D38:H38,1)-LARGE(D38:H38,1))*IF($B$5=Cup!$B$28,Cup!C37,IF($B$5=Cup!$B$43,Cup!C52,IF($B$5=Cup!$B$58,Cup!C67,""))))</f>
        <v>19.5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4</v>
      </c>
      <c r="E39" s="62">
        <v>6</v>
      </c>
      <c r="F39" s="62">
        <v>8</v>
      </c>
      <c r="G39" s="62">
        <v>10</v>
      </c>
      <c r="H39" s="62">
        <v>0</v>
      </c>
      <c r="I39" s="13">
        <f>((SUM(D39:H39)-SMALL(D39:H39,1)-LARGE(D39:H39,1))*IF($B$5=Cup!$B$28,Cup!C38,IF($B$5=Cup!$B$43,Cup!C53,IF($B$5=Cup!$B$58,Cup!C68,""))))</f>
        <v>18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>
        <v>10</v>
      </c>
      <c r="H40" s="62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>
        <v>10</v>
      </c>
      <c r="H41" s="62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40.5</v>
      </c>
      <c r="E42" s="13">
        <f t="shared" si="1"/>
        <v>45</v>
      </c>
      <c r="F42" s="13">
        <f t="shared" si="1"/>
        <v>68</v>
      </c>
      <c r="G42" s="13">
        <f t="shared" si="1"/>
        <v>110</v>
      </c>
      <c r="H42" s="13">
        <f t="shared" si="1"/>
        <v>0</v>
      </c>
      <c r="I42" s="13">
        <f t="shared" si="1"/>
        <v>196.8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3.5</v>
      </c>
      <c r="E47" s="62">
        <v>3</v>
      </c>
      <c r="F47" s="62">
        <v>6.5</v>
      </c>
      <c r="G47" s="62">
        <v>10</v>
      </c>
      <c r="H47" s="62">
        <v>0</v>
      </c>
      <c r="I47" s="46">
        <f>((SUM(D47:H47)-SMALL(D47:H47,1)-LARGE(D47:H47,1))*IF($B$5=Cup!$B$28,Cup!C30,IF($B$5=Cup!$B$43,Cup!C45,IF($B$5=Cup!$B$58,Cup!C60,""))))</f>
        <v>19.5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3</v>
      </c>
      <c r="E48" s="62">
        <v>2</v>
      </c>
      <c r="F48" s="62">
        <v>6</v>
      </c>
      <c r="G48" s="62">
        <v>10</v>
      </c>
      <c r="H48" s="62">
        <v>0</v>
      </c>
      <c r="I48" s="46">
        <f>((SUM(D48:H48)-SMALL(D48:H48,1)-LARGE(D48:H48,1))*IF($B$5=Cup!$B$28,Cup!C31,IF($B$5=Cup!$B$43,Cup!C46,IF($B$5=Cup!$B$58,Cup!C61,""))))</f>
        <v>16.5</v>
      </c>
    </row>
    <row r="49" spans="1:9" ht="13.5">
      <c r="A49" s="47" t="s">
        <v>24</v>
      </c>
      <c r="B49" s="66" t="str">
        <f>IF($B$5=Cup!$B$28,Cup!B32,IF($B$5=Cup!$B$43,Cup!B47,IF($B$5=Cup!$B$58,Cup!B62,"")))</f>
        <v>Ristkülik [B]</v>
      </c>
      <c r="C49" s="66">
        <f>IF($B$5=Cup!$B$28,Cup!C32,IF($B$5=Cup!$B$43,Cup!C47,IF($B$5=Cup!$B$58,Cup!C62,"")))</f>
        <v>1.2</v>
      </c>
      <c r="D49" s="62">
        <v>5</v>
      </c>
      <c r="E49" s="62">
        <v>4</v>
      </c>
      <c r="F49" s="62">
        <v>8</v>
      </c>
      <c r="G49" s="62">
        <v>10</v>
      </c>
      <c r="H49" s="62">
        <v>0</v>
      </c>
      <c r="I49" s="46">
        <f>((SUM(D49:H49)-SMALL(D49:H49,1)-LARGE(D49:H49,1))*IF($B$5=Cup!$B$28,Cup!C32,IF($B$5=Cup!$B$43,Cup!C47,IF($B$5=Cup!$B$58,Cup!C62,""))))</f>
        <v>20.4</v>
      </c>
    </row>
    <row r="50" spans="1:9" ht="13.5">
      <c r="A50" s="47" t="s">
        <v>25</v>
      </c>
      <c r="B50" s="66" t="str">
        <f>IF($B$5=Cup!$B$28,Cup!B33,IF($B$5=Cup!$B$43,Cup!B48,IF($B$5=Cup!$B$58,Cup!B63,"")))</f>
        <v>Keeris [D]</v>
      </c>
      <c r="C50" s="66">
        <f>IF($B$5=Cup!$B$28,Cup!C33,IF($B$5=Cup!$B$43,Cup!C48,IF($B$5=Cup!$B$58,Cup!C63,"")))</f>
        <v>1.5</v>
      </c>
      <c r="D50" s="62">
        <v>5</v>
      </c>
      <c r="E50" s="62">
        <v>6</v>
      </c>
      <c r="F50" s="62">
        <v>9</v>
      </c>
      <c r="G50" s="62">
        <v>10</v>
      </c>
      <c r="H50" s="62">
        <v>0</v>
      </c>
      <c r="I50" s="46">
        <f>((SUM(D50:H50)-SMALL(D50:H50,1)-LARGE(D50:H50,1))*IF($B$5=Cup!$B$28,Cup!C33,IF($B$5=Cup!$B$43,Cup!C48,IF($B$5=Cup!$B$58,Cup!C63,""))))</f>
        <v>30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7</v>
      </c>
      <c r="E51" s="62">
        <v>7</v>
      </c>
      <c r="F51" s="62">
        <v>9</v>
      </c>
      <c r="G51" s="62">
        <v>10</v>
      </c>
      <c r="H51" s="62">
        <v>0</v>
      </c>
      <c r="I51" s="46">
        <f>((SUM(D51:H51)-SMALL(D51:H51,1)-LARGE(D51:H51,1))*IF($B$5=Cup!$B$28,Cup!C34,IF($B$5=Cup!$B$43,Cup!C49,IF($B$5=Cup!$B$58,Cup!C64,""))))</f>
        <v>23</v>
      </c>
    </row>
    <row r="52" spans="1:9" ht="13.5">
      <c r="A52" s="47" t="s">
        <v>27</v>
      </c>
      <c r="B52" s="66" t="str">
        <f>IF($B$5=Cup!$B$28,Cup!B35,IF($B$5=Cup!$B$43,Cup!B50,IF($B$5=Cup!$B$58,Cup!B65,"")))</f>
        <v>Sõlm [D]</v>
      </c>
      <c r="C52" s="66">
        <f>IF($B$5=Cup!$B$28,Cup!C35,IF($B$5=Cup!$B$43,Cup!C50,IF($B$5=Cup!$B$58,Cup!C65,"")))</f>
        <v>1.5</v>
      </c>
      <c r="D52" s="62">
        <v>3</v>
      </c>
      <c r="E52" s="62">
        <v>4</v>
      </c>
      <c r="F52" s="62">
        <v>5</v>
      </c>
      <c r="G52" s="62">
        <v>10</v>
      </c>
      <c r="H52" s="62">
        <v>0</v>
      </c>
      <c r="I52" s="46">
        <f>((SUM(D52:H52)-SMALL(D52:H52,1)-LARGE(D52:H52,1))*IF($B$5=Cup!$B$28,Cup!C35,IF($B$5=Cup!$B$43,Cup!C50,IF($B$5=Cup!$B$58,Cup!C65,""))))</f>
        <v>18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6</v>
      </c>
      <c r="E53" s="62">
        <v>8</v>
      </c>
      <c r="F53" s="62">
        <v>9.5</v>
      </c>
      <c r="G53" s="62">
        <v>10</v>
      </c>
      <c r="H53" s="62">
        <v>0</v>
      </c>
      <c r="I53" s="46">
        <f>((SUM(D53:H53)-SMALL(D53:H53,1)-LARGE(D53:H53,1))*IF($B$5=Cup!$B$28,Cup!C36,IF($B$5=Cup!$B$43,Cup!C51,IF($B$5=Cup!$B$58,Cup!C66,""))))</f>
        <v>25.85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[B]</v>
      </c>
      <c r="C54" s="66">
        <f>IF($B$5=Cup!$B$28,Cup!C37,IF($B$5=Cup!$B$43,Cup!C52,IF($B$5=Cup!$B$58,Cup!C67,"")))</f>
        <v>1.5</v>
      </c>
      <c r="D54" s="62">
        <v>6.5</v>
      </c>
      <c r="E54" s="62">
        <v>7</v>
      </c>
      <c r="F54" s="62">
        <v>9.5</v>
      </c>
      <c r="G54" s="62">
        <v>10</v>
      </c>
      <c r="H54" s="62">
        <v>0</v>
      </c>
      <c r="I54" s="46">
        <f>((SUM(D54:H54)-SMALL(D54:H54,1)-LARGE(D54:H54,1))*IF($B$5=Cup!$B$28,Cup!C37,IF($B$5=Cup!$B$43,Cup!C52,IF($B$5=Cup!$B$58,Cup!C67,""))))</f>
        <v>34.5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5.5</v>
      </c>
      <c r="E55" s="62">
        <v>7</v>
      </c>
      <c r="F55" s="62">
        <v>9</v>
      </c>
      <c r="G55" s="62">
        <v>10</v>
      </c>
      <c r="H55" s="62">
        <v>0</v>
      </c>
      <c r="I55" s="46">
        <f>((SUM(D55:H55)-SMALL(D55:H55,1)-LARGE(D55:H55,1))*IF($B$5=Cup!$B$28,Cup!C38,IF($B$5=Cup!$B$43,Cup!C53,IF($B$5=Cup!$B$58,Cup!C68,""))))</f>
        <v>21.5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>
        <v>10</v>
      </c>
      <c r="H56" s="62">
        <v>0</v>
      </c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>
        <v>10</v>
      </c>
      <c r="H57" s="62">
        <v>0</v>
      </c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44.5</v>
      </c>
      <c r="E58" s="46">
        <f t="shared" si="2"/>
        <v>48</v>
      </c>
      <c r="F58" s="46">
        <f t="shared" si="2"/>
        <v>71.5</v>
      </c>
      <c r="G58" s="46">
        <f t="shared" si="2"/>
        <v>110</v>
      </c>
      <c r="H58" s="46">
        <f t="shared" si="2"/>
        <v>0</v>
      </c>
      <c r="I58" s="46">
        <f t="shared" si="2"/>
        <v>209.25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K54" sqref="K54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>
        <f>Cup!B12</f>
        <v>0</v>
      </c>
      <c r="C5" s="2" t="s">
        <v>71</v>
      </c>
      <c r="D5" s="1">
        <f>SUM(I15:I25)</f>
        <v>0</v>
      </c>
      <c r="E5" s="56">
        <f>Tulem!D30</f>
        <v>0</v>
      </c>
    </row>
    <row r="6" spans="3:5" ht="13.5">
      <c r="C6" s="2" t="s">
        <v>72</v>
      </c>
      <c r="D6" s="1">
        <f>SUM(I31:I41)</f>
        <v>0</v>
      </c>
      <c r="E6" s="56">
        <f>Tulem!D50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Tulem!D70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>
        <f>IF($B$5=Cup!$B$28,Cup!B30,IF($B$5=Cup!$B$43,Cup!B45,IF($B$5=Cup!$B$58,Cup!B60,"")))</f>
      </c>
      <c r="C15" s="61">
        <f>IF($B$5=Cup!$B$28,Cup!C30,IF($B$5=Cup!$B$43,Cup!C45,IF($B$5=Cup!$B$58,Cup!C60,"")))</f>
        <v>0</v>
      </c>
      <c r="D15" s="62">
        <v>0</v>
      </c>
      <c r="E15" s="62"/>
      <c r="F15" s="62"/>
      <c r="G15" s="62">
        <v>10</v>
      </c>
      <c r="H15" s="62">
        <v>0</v>
      </c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>
        <f>IF($B$5=Cup!$B$28,Cup!B31,IF($B$5=Cup!$B$43,Cup!B46,IF($B$5=Cup!$B$58,Cup!B61,"")))</f>
      </c>
      <c r="C16" s="61">
        <f>IF($B$5=Cup!$B$28,Cup!C31,IF($B$5=Cup!$B$43,Cup!C46,IF($B$5=Cup!$B$58,Cup!C61,"")))</f>
        <v>0</v>
      </c>
      <c r="D16" s="62">
        <v>0</v>
      </c>
      <c r="E16" s="62"/>
      <c r="F16" s="62"/>
      <c r="G16" s="62">
        <v>10</v>
      </c>
      <c r="H16" s="62">
        <v>0</v>
      </c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>
        <f>IF($B$5=Cup!$B$28,Cup!B32,IF($B$5=Cup!$B$43,Cup!B47,IF($B$5=Cup!$B$58,Cup!B62,"")))</f>
      </c>
      <c r="C17" s="61">
        <f>IF($B$5=Cup!$B$28,Cup!C32,IF($B$5=Cup!$B$43,Cup!C47,IF($B$5=Cup!$B$58,Cup!C62,"")))</f>
        <v>0</v>
      </c>
      <c r="D17" s="62">
        <v>0</v>
      </c>
      <c r="E17" s="62"/>
      <c r="F17" s="62"/>
      <c r="G17" s="62">
        <v>10</v>
      </c>
      <c r="H17" s="62">
        <v>0</v>
      </c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>
        <f>IF($B$5=Cup!$B$28,Cup!B33,IF($B$5=Cup!$B$43,Cup!B48,IF($B$5=Cup!$B$58,Cup!B63,"")))</f>
      </c>
      <c r="C18" s="61">
        <f>IF($B$5=Cup!$B$28,Cup!C33,IF($B$5=Cup!$B$43,Cup!C48,IF($B$5=Cup!$B$58,Cup!C63,"")))</f>
        <v>0</v>
      </c>
      <c r="D18" s="62">
        <v>0</v>
      </c>
      <c r="E18" s="62"/>
      <c r="F18" s="62"/>
      <c r="G18" s="62">
        <v>10</v>
      </c>
      <c r="H18" s="62">
        <v>0</v>
      </c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>
        <f>IF($B$5=Cup!$B$28,Cup!B34,IF($B$5=Cup!$B$43,Cup!B49,IF($B$5=Cup!$B$58,Cup!B64,"")))</f>
      </c>
      <c r="C19" s="61">
        <f>IF($B$5=Cup!$B$28,Cup!C34,IF($B$5=Cup!$B$43,Cup!C49,IF($B$5=Cup!$B$58,Cup!C64,"")))</f>
        <v>0</v>
      </c>
      <c r="D19" s="62">
        <v>0</v>
      </c>
      <c r="E19" s="62"/>
      <c r="F19" s="62"/>
      <c r="G19" s="62">
        <v>10</v>
      </c>
      <c r="H19" s="62">
        <v>0</v>
      </c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>
        <f>IF($B$5=Cup!$B$28,Cup!B35,IF($B$5=Cup!$B$43,Cup!B50,IF($B$5=Cup!$B$58,Cup!B65,"")))</f>
      </c>
      <c r="C20" s="61">
        <f>IF($B$5=Cup!$B$28,Cup!C35,IF($B$5=Cup!$B$43,Cup!C50,IF($B$5=Cup!$B$58,Cup!C65,"")))</f>
        <v>0</v>
      </c>
      <c r="D20" s="62">
        <v>0</v>
      </c>
      <c r="E20" s="62"/>
      <c r="F20" s="62"/>
      <c r="G20" s="62">
        <v>10</v>
      </c>
      <c r="H20" s="62">
        <v>0</v>
      </c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>
        <f>IF($B$5=Cup!$B$28,Cup!B36,IF($B$5=Cup!$B$43,Cup!B51,IF($B$5=Cup!$B$58,Cup!B66,"")))</f>
      </c>
      <c r="C21" s="61">
        <f>IF($B$5=Cup!$B$28,Cup!C36,IF($B$5=Cup!$B$43,Cup!C51,IF($B$5=Cup!$B$58,Cup!C66,"")))</f>
        <v>0</v>
      </c>
      <c r="D21" s="62">
        <v>0</v>
      </c>
      <c r="E21" s="62"/>
      <c r="F21" s="62"/>
      <c r="G21" s="62">
        <v>10</v>
      </c>
      <c r="H21" s="62">
        <v>0</v>
      </c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>
        <f>IF($B$5=Cup!$B$28,Cup!B37,IF($B$5=Cup!$B$43,Cup!B52,IF($B$5=Cup!$B$58,Cup!B67,"")))</f>
      </c>
      <c r="C22" s="61">
        <f>IF($B$5=Cup!$B$28,Cup!C37,IF($B$5=Cup!$B$43,Cup!C52,IF($B$5=Cup!$B$58,Cup!C67,"")))</f>
        <v>0</v>
      </c>
      <c r="D22" s="62">
        <v>0</v>
      </c>
      <c r="E22" s="62"/>
      <c r="F22" s="62"/>
      <c r="G22" s="62">
        <v>10</v>
      </c>
      <c r="H22" s="62">
        <v>0</v>
      </c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>
        <f>IF($B$5=Cup!$B$28,Cup!B38,IF($B$5=Cup!$B$43,Cup!B53,IF($B$5=Cup!$B$58,Cup!B68,"")))</f>
      </c>
      <c r="C23" s="61">
        <f>IF($B$5=Cup!$B$28,Cup!C38,IF($B$5=Cup!$B$43,Cup!C53,IF($B$5=Cup!$B$58,Cup!C68,"")))</f>
        <v>0</v>
      </c>
      <c r="D23" s="62">
        <v>0</v>
      </c>
      <c r="E23" s="62"/>
      <c r="F23" s="62"/>
      <c r="G23" s="62">
        <v>10</v>
      </c>
      <c r="H23" s="62">
        <v>0</v>
      </c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>
        <v>10</v>
      </c>
      <c r="H24" s="62">
        <v>0</v>
      </c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>
        <v>10</v>
      </c>
      <c r="H25" s="62">
        <v>0</v>
      </c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110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>
        <f>IF($B$5=Cup!$B$28,Cup!B30,IF($B$5=Cup!$B$43,Cup!B45,IF($B$5=Cup!$B$58,Cup!B60,"")))</f>
      </c>
      <c r="C31" s="65">
        <f>IF($B$5=Cup!$B$28,Cup!C30,IF($B$5=Cup!$B$43,Cup!C45,IF($B$5=Cup!$B$58,Cup!C60,"")))</f>
        <v>0</v>
      </c>
      <c r="D31" s="62">
        <v>0</v>
      </c>
      <c r="E31" s="62"/>
      <c r="F31" s="62"/>
      <c r="G31" s="62">
        <v>10</v>
      </c>
      <c r="H31" s="62">
        <v>0</v>
      </c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>
        <f>IF($B$5=Cup!$B$28,Cup!B31,IF($B$5=Cup!$B$43,Cup!B46,IF($B$5=Cup!$B$58,Cup!B61,"")))</f>
      </c>
      <c r="C32" s="65">
        <f>IF($B$5=Cup!$B$28,Cup!C31,IF($B$5=Cup!$B$43,Cup!C46,IF($B$5=Cup!$B$58,Cup!C61,"")))</f>
        <v>0</v>
      </c>
      <c r="D32" s="62">
        <v>0</v>
      </c>
      <c r="E32" s="62"/>
      <c r="F32" s="62"/>
      <c r="G32" s="62">
        <v>10</v>
      </c>
      <c r="H32" s="62">
        <v>0</v>
      </c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>
        <f>IF($B$5=Cup!$B$28,Cup!B32,IF($B$5=Cup!$B$43,Cup!B47,IF($B$5=Cup!$B$58,Cup!B62,"")))</f>
      </c>
      <c r="C33" s="65">
        <f>IF($B$5=Cup!$B$28,Cup!C32,IF($B$5=Cup!$B$43,Cup!C47,IF($B$5=Cup!$B$58,Cup!C62,"")))</f>
        <v>0</v>
      </c>
      <c r="D33" s="62">
        <v>0</v>
      </c>
      <c r="E33" s="62"/>
      <c r="F33" s="62"/>
      <c r="G33" s="62">
        <v>10</v>
      </c>
      <c r="H33" s="62">
        <v>0</v>
      </c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>
        <f>IF($B$5=Cup!$B$28,Cup!B33,IF($B$5=Cup!$B$43,Cup!B48,IF($B$5=Cup!$B$58,Cup!B63,"")))</f>
      </c>
      <c r="C34" s="65">
        <f>IF($B$5=Cup!$B$28,Cup!C33,IF($B$5=Cup!$B$43,Cup!C48,IF($B$5=Cup!$B$58,Cup!C63,"")))</f>
        <v>0</v>
      </c>
      <c r="D34" s="62">
        <v>0</v>
      </c>
      <c r="E34" s="62"/>
      <c r="F34" s="62"/>
      <c r="G34" s="62">
        <v>10</v>
      </c>
      <c r="H34" s="62">
        <v>0</v>
      </c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>
        <f>IF($B$5=Cup!$B$28,Cup!B34,IF($B$5=Cup!$B$43,Cup!B49,IF($B$5=Cup!$B$58,Cup!B64,"")))</f>
      </c>
      <c r="C35" s="65">
        <f>IF($B$5=Cup!$B$28,Cup!C34,IF($B$5=Cup!$B$43,Cup!C49,IF($B$5=Cup!$B$58,Cup!C64,"")))</f>
        <v>0</v>
      </c>
      <c r="D35" s="62">
        <v>0</v>
      </c>
      <c r="E35" s="62"/>
      <c r="F35" s="62"/>
      <c r="G35" s="62">
        <v>10</v>
      </c>
      <c r="H35" s="62">
        <v>0</v>
      </c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>
        <f>IF($B$5=Cup!$B$28,Cup!B35,IF($B$5=Cup!$B$43,Cup!B50,IF($B$5=Cup!$B$58,Cup!B65,"")))</f>
      </c>
      <c r="C36" s="65">
        <f>IF($B$5=Cup!$B$28,Cup!C35,IF($B$5=Cup!$B$43,Cup!C50,IF($B$5=Cup!$B$58,Cup!C65,"")))</f>
        <v>0</v>
      </c>
      <c r="D36" s="62">
        <v>0</v>
      </c>
      <c r="E36" s="62"/>
      <c r="F36" s="62"/>
      <c r="G36" s="62">
        <v>10</v>
      </c>
      <c r="H36" s="62">
        <v>0</v>
      </c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>
        <f>IF($B$5=Cup!$B$28,Cup!B36,IF($B$5=Cup!$B$43,Cup!B51,IF($B$5=Cup!$B$58,Cup!B66,"")))</f>
      </c>
      <c r="C37" s="65">
        <f>IF($B$5=Cup!$B$28,Cup!C36,IF($B$5=Cup!$B$43,Cup!C51,IF($B$5=Cup!$B$58,Cup!C66,"")))</f>
        <v>0</v>
      </c>
      <c r="D37" s="62">
        <v>0</v>
      </c>
      <c r="E37" s="62"/>
      <c r="F37" s="62"/>
      <c r="G37" s="62">
        <v>10</v>
      </c>
      <c r="H37" s="62">
        <v>0</v>
      </c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>
        <f>IF($B$5=Cup!$B$28,Cup!B37,IF($B$5=Cup!$B$43,Cup!B52,IF($B$5=Cup!$B$58,Cup!B67,"")))</f>
      </c>
      <c r="C38" s="65">
        <f>IF($B$5=Cup!$B$28,Cup!C37,IF($B$5=Cup!$B$43,Cup!C52,IF($B$5=Cup!$B$58,Cup!C67,"")))</f>
        <v>0</v>
      </c>
      <c r="D38" s="62">
        <v>0</v>
      </c>
      <c r="E38" s="62"/>
      <c r="F38" s="62"/>
      <c r="G38" s="62">
        <v>10</v>
      </c>
      <c r="H38" s="62">
        <v>0</v>
      </c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>
        <f>IF($B$5=Cup!$B$28,Cup!B38,IF($B$5=Cup!$B$43,Cup!B53,IF($B$5=Cup!$B$58,Cup!B68,"")))</f>
      </c>
      <c r="C39" s="65">
        <f>IF($B$5=Cup!$B$28,Cup!C38,IF($B$5=Cup!$B$43,Cup!C53,IF($B$5=Cup!$B$58,Cup!C68,"")))</f>
        <v>0</v>
      </c>
      <c r="D39" s="62">
        <v>0</v>
      </c>
      <c r="E39" s="62"/>
      <c r="F39" s="62"/>
      <c r="G39" s="62">
        <v>10</v>
      </c>
      <c r="H39" s="62">
        <v>0</v>
      </c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>
        <v>10</v>
      </c>
      <c r="H40" s="62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>
        <v>10</v>
      </c>
      <c r="H41" s="62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110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>
        <f>IF($B$5=Cup!$B$28,Cup!B30,IF($B$5=Cup!$B$43,Cup!B45,IF($B$5=Cup!$B$58,Cup!B60,"")))</f>
      </c>
      <c r="C47" s="66">
        <f>IF($B$5=Cup!$B$28,Cup!C30,IF($B$5=Cup!$B$43,Cup!C45,IF($B$5=Cup!$B$58,Cup!C60,"")))</f>
        <v>0</v>
      </c>
      <c r="D47" s="62">
        <v>0</v>
      </c>
      <c r="E47" s="62"/>
      <c r="F47" s="62"/>
      <c r="G47" s="62">
        <v>10</v>
      </c>
      <c r="H47" s="62">
        <v>0</v>
      </c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>
        <f>IF($B$5=Cup!$B$28,Cup!B31,IF($B$5=Cup!$B$43,Cup!B46,IF($B$5=Cup!$B$58,Cup!B61,"")))</f>
      </c>
      <c r="C48" s="66">
        <f>IF($B$5=Cup!$B$28,Cup!C31,IF($B$5=Cup!$B$43,Cup!C46,IF($B$5=Cup!$B$58,Cup!C61,"")))</f>
        <v>0</v>
      </c>
      <c r="D48" s="62">
        <v>0</v>
      </c>
      <c r="E48" s="62"/>
      <c r="F48" s="62"/>
      <c r="G48" s="62">
        <v>10</v>
      </c>
      <c r="H48" s="62">
        <v>0</v>
      </c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>
        <f>IF($B$5=Cup!$B$28,Cup!B32,IF($B$5=Cup!$B$43,Cup!B47,IF($B$5=Cup!$B$58,Cup!B62,"")))</f>
      </c>
      <c r="C49" s="66">
        <f>IF($B$5=Cup!$B$28,Cup!C32,IF($B$5=Cup!$B$43,Cup!C47,IF($B$5=Cup!$B$58,Cup!C62,"")))</f>
        <v>0</v>
      </c>
      <c r="D49" s="62">
        <v>0</v>
      </c>
      <c r="E49" s="62"/>
      <c r="F49" s="62"/>
      <c r="G49" s="62">
        <v>10</v>
      </c>
      <c r="H49" s="62">
        <v>0</v>
      </c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>
        <f>IF($B$5=Cup!$B$28,Cup!B33,IF($B$5=Cup!$B$43,Cup!B48,IF($B$5=Cup!$B$58,Cup!B63,"")))</f>
      </c>
      <c r="C50" s="66">
        <f>IF($B$5=Cup!$B$28,Cup!C33,IF($B$5=Cup!$B$43,Cup!C48,IF($B$5=Cup!$B$58,Cup!C63,"")))</f>
        <v>0</v>
      </c>
      <c r="D50" s="62">
        <v>0</v>
      </c>
      <c r="E50" s="62"/>
      <c r="F50" s="62"/>
      <c r="G50" s="62">
        <v>10</v>
      </c>
      <c r="H50" s="62">
        <v>0</v>
      </c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>
        <f>IF($B$5=Cup!$B$28,Cup!B34,IF($B$5=Cup!$B$43,Cup!B49,IF($B$5=Cup!$B$58,Cup!B64,"")))</f>
      </c>
      <c r="C51" s="66">
        <f>IF($B$5=Cup!$B$28,Cup!C34,IF($B$5=Cup!$B$43,Cup!C49,IF($B$5=Cup!$B$58,Cup!C64,"")))</f>
        <v>0</v>
      </c>
      <c r="D51" s="62">
        <v>0</v>
      </c>
      <c r="E51" s="62"/>
      <c r="F51" s="62"/>
      <c r="G51" s="62">
        <v>10</v>
      </c>
      <c r="H51" s="62">
        <v>0</v>
      </c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>
        <f>IF($B$5=Cup!$B$28,Cup!B35,IF($B$5=Cup!$B$43,Cup!B50,IF($B$5=Cup!$B$58,Cup!B65,"")))</f>
      </c>
      <c r="C52" s="66">
        <f>IF($B$5=Cup!$B$28,Cup!C35,IF($B$5=Cup!$B$43,Cup!C50,IF($B$5=Cup!$B$58,Cup!C65,"")))</f>
        <v>0</v>
      </c>
      <c r="D52" s="62">
        <v>0</v>
      </c>
      <c r="E52" s="62"/>
      <c r="F52" s="62"/>
      <c r="G52" s="62">
        <v>10</v>
      </c>
      <c r="H52" s="62">
        <v>0</v>
      </c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>
        <f>IF($B$5=Cup!$B$28,Cup!B36,IF($B$5=Cup!$B$43,Cup!B51,IF($B$5=Cup!$B$58,Cup!B66,"")))</f>
      </c>
      <c r="C53" s="66">
        <f>IF($B$5=Cup!$B$28,Cup!C36,IF($B$5=Cup!$B$43,Cup!C51,IF($B$5=Cup!$B$58,Cup!C66,"")))</f>
        <v>0</v>
      </c>
      <c r="D53" s="62">
        <v>0</v>
      </c>
      <c r="E53" s="62"/>
      <c r="F53" s="62"/>
      <c r="G53" s="62">
        <v>10</v>
      </c>
      <c r="H53" s="62">
        <v>0</v>
      </c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>
        <f>IF($B$5=Cup!$B$28,Cup!B37,IF($B$5=Cup!$B$43,Cup!B52,IF($B$5=Cup!$B$58,Cup!B67,"")))</f>
      </c>
      <c r="C54" s="66">
        <f>IF($B$5=Cup!$B$28,Cup!C37,IF($B$5=Cup!$B$43,Cup!C52,IF($B$5=Cup!$B$58,Cup!C67,"")))</f>
        <v>0</v>
      </c>
      <c r="D54" s="62">
        <v>0</v>
      </c>
      <c r="E54" s="62"/>
      <c r="F54" s="62"/>
      <c r="G54" s="62">
        <v>10</v>
      </c>
      <c r="H54" s="62">
        <v>0</v>
      </c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>
        <f>IF($B$5=Cup!$B$28,Cup!B38,IF($B$5=Cup!$B$43,Cup!B53,IF($B$5=Cup!$B$58,Cup!B68,"")))</f>
      </c>
      <c r="C55" s="66">
        <f>IF($B$5=Cup!$B$28,Cup!C38,IF($B$5=Cup!$B$43,Cup!C53,IF($B$5=Cup!$B$58,Cup!C68,"")))</f>
        <v>0</v>
      </c>
      <c r="D55" s="62">
        <v>0</v>
      </c>
      <c r="E55" s="62"/>
      <c r="F55" s="62"/>
      <c r="G55" s="62">
        <v>10</v>
      </c>
      <c r="H55" s="62">
        <v>0</v>
      </c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>
        <v>10</v>
      </c>
      <c r="H56" s="62">
        <v>0</v>
      </c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>
        <v>10</v>
      </c>
      <c r="H57" s="62">
        <v>0</v>
      </c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110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Tulem!D31</f>
        <v>0</v>
      </c>
    </row>
    <row r="6" spans="3:5" ht="13.5">
      <c r="C6" s="2" t="s">
        <v>72</v>
      </c>
      <c r="D6" s="1">
        <f>SUM(I31:I41)</f>
        <v>0</v>
      </c>
      <c r="E6" s="56">
        <f>Tulem!D51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Tulem!D71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8" sqref="B8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Tulem!D32</f>
        <v>0</v>
      </c>
    </row>
    <row r="6" spans="3:5" ht="13.5">
      <c r="C6" s="2" t="s">
        <v>72</v>
      </c>
      <c r="D6" s="1">
        <f>SUM(I31:I41)</f>
        <v>0</v>
      </c>
      <c r="E6" s="56">
        <f>Tulem!D52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Tulem!D72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Tulem!D33</f>
        <v>0</v>
      </c>
    </row>
    <row r="6" spans="3:5" ht="13.5">
      <c r="C6" s="2" t="s">
        <v>72</v>
      </c>
      <c r="D6" s="1">
        <f>SUM(I31:I41)</f>
        <v>0</v>
      </c>
      <c r="E6" s="56">
        <f>Tulem!D53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Tulem!D73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4" sqref="B4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60</v>
      </c>
      <c r="E4" s="2" t="s">
        <v>69</v>
      </c>
    </row>
    <row r="5" spans="1:5" ht="13.5">
      <c r="A5" s="2" t="s">
        <v>70</v>
      </c>
      <c r="B5" s="1" t="s">
        <v>21</v>
      </c>
      <c r="C5" s="2" t="s">
        <v>71</v>
      </c>
      <c r="D5" s="1">
        <f>SUM(I15:I25)</f>
        <v>0</v>
      </c>
      <c r="E5" s="56">
        <f>Tulem!D34</f>
        <v>0</v>
      </c>
    </row>
    <row r="6" spans="3:5" ht="13.5">
      <c r="C6" s="2" t="s">
        <v>72</v>
      </c>
      <c r="D6" s="1">
        <f>SUM(I31:I41)</f>
        <v>0</v>
      </c>
      <c r="E6" s="56">
        <f>Tulem!D54</f>
        <v>0</v>
      </c>
    </row>
    <row r="7" spans="1:5" ht="13.5">
      <c r="A7" s="2" t="s">
        <v>73</v>
      </c>
      <c r="B7" s="1" t="str">
        <f>Cup!B4</f>
        <v>F3C EMV 5.etapp, Hüüru</v>
      </c>
      <c r="C7" s="2" t="s">
        <v>74</v>
      </c>
      <c r="D7" s="1">
        <f>SUM(I47:I57)</f>
        <v>0</v>
      </c>
      <c r="E7" s="56">
        <f>Tulem!D74</f>
        <v>0</v>
      </c>
    </row>
    <row r="8" spans="1:2" ht="13.5">
      <c r="A8" s="2" t="s">
        <v>9</v>
      </c>
      <c r="B8" s="3">
        <f>Cup!B5</f>
        <v>41174</v>
      </c>
    </row>
    <row r="9" spans="1:5" ht="13.5">
      <c r="A9" s="2" t="s">
        <v>11</v>
      </c>
      <c r="B9" s="1" t="str">
        <f>Cup!B6</f>
        <v>Eurosport 2010</v>
      </c>
      <c r="C9" s="2" t="s">
        <v>75</v>
      </c>
      <c r="D9" s="57">
        <f>SUM(D5:D7)</f>
        <v>0</v>
      </c>
      <c r="E9" s="58">
        <f>SUM(E5:E7)</f>
        <v>0</v>
      </c>
    </row>
    <row r="10" spans="3:5" ht="13.5">
      <c r="C10" s="2" t="s">
        <v>76</v>
      </c>
      <c r="D10" s="59">
        <f>SMALL(D5:D7,1)</f>
        <v>0</v>
      </c>
      <c r="E10" s="60">
        <f>SMALL(E5:E7,1)</f>
        <v>0</v>
      </c>
    </row>
    <row r="11" spans="3:5" ht="13.5">
      <c r="C11" s="2" t="s">
        <v>77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62</v>
      </c>
      <c r="E14" s="27" t="s">
        <v>63</v>
      </c>
      <c r="F14" s="27" t="s">
        <v>64</v>
      </c>
      <c r="G14" s="27" t="s">
        <v>65</v>
      </c>
      <c r="H14" s="27" t="s">
        <v>66</v>
      </c>
      <c r="I14" s="27" t="s">
        <v>75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25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26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27</v>
      </c>
      <c r="B20" s="61" t="str">
        <f>IF($B$5=Cup!$B$28,Cup!B35,IF($B$5=Cup!$B$43,Cup!B50,IF($B$5=Cup!$B$58,Cup!B65,"")))</f>
        <v>Tagasipööre [A]</v>
      </c>
      <c r="C20" s="61">
        <f>IF($B$5=Cup!$B$28,Cup!C35,IF($B$5=Cup!$B$43,Cup!C50,IF($B$5=Cup!$B$58,Cup!C65,"")))</f>
        <v>1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28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29</v>
      </c>
      <c r="B22" s="61" t="str">
        <f>IF($B$5=Cup!$B$28,Cup!B37,IF($B$5=Cup!$B$43,Cup!B52,IF($B$5=Cup!$B$58,Cup!B67,"")))</f>
        <v>Tagasitõmme [A]</v>
      </c>
      <c r="C22" s="61">
        <f>IF($B$5=Cup!$B$28,Cup!C37,IF($B$5=Cup!$B$43,Cup!C52,IF($B$5=Cup!$B$58,Cup!C67,"")))</f>
        <v>1.2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30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31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32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75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4"/>
    </row>
    <row r="28" ht="13.5">
      <c r="I28" s="64"/>
    </row>
    <row r="29" ht="13.5">
      <c r="I29" s="64"/>
    </row>
    <row r="30" spans="1:9" ht="13.5">
      <c r="A30" s="19" t="s">
        <v>18</v>
      </c>
      <c r="B30" s="13"/>
      <c r="C30" s="13"/>
      <c r="D30" s="19" t="s">
        <v>62</v>
      </c>
      <c r="E30" s="19" t="s">
        <v>63</v>
      </c>
      <c r="F30" s="19" t="s">
        <v>64</v>
      </c>
      <c r="G30" s="19" t="s">
        <v>65</v>
      </c>
      <c r="H30" s="19" t="s">
        <v>66</v>
      </c>
      <c r="I30" s="19" t="s">
        <v>75</v>
      </c>
    </row>
    <row r="31" spans="1:9" ht="13.5">
      <c r="A31" s="19" t="s">
        <v>20</v>
      </c>
      <c r="B31" s="65" t="str">
        <f>IF($B$5=Cup!$B$28,Cup!B30,IF($B$5=Cup!$B$43,Cup!B45,IF($B$5=Cup!$B$58,Cup!B60,"")))</f>
        <v>M FAI [C]</v>
      </c>
      <c r="C31" s="65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5" t="str">
        <f>IF($B$5=Cup!$B$28,Cup!B31,IF($B$5=Cup!$B$43,Cup!B46,IF($B$5=Cup!$B$58,Cup!B61,"")))</f>
        <v>Poolring FAI [C]</v>
      </c>
      <c r="C32" s="65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5" t="str">
        <f>IF($B$5=Cup!$B$28,Cup!B32,IF($B$5=Cup!$B$43,Cup!B47,IF($B$5=Cup!$B$58,Cup!B62,"")))</f>
        <v>Romb FAI [C]</v>
      </c>
      <c r="C33" s="65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25</v>
      </c>
      <c r="B34" s="65" t="str">
        <f>IF($B$5=Cup!$B$28,Cup!B33,IF($B$5=Cup!$B$43,Cup!B48,IF($B$5=Cup!$B$58,Cup!B63,"")))</f>
        <v>Keeris [A]</v>
      </c>
      <c r="C34" s="65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26</v>
      </c>
      <c r="B35" s="65" t="str">
        <f>IF($B$5=Cup!$B$28,Cup!B34,IF($B$5=Cup!$B$43,Cup!B49,IF($B$5=Cup!$B$58,Cup!B64,"")))</f>
        <v>Püstkurv 180</v>
      </c>
      <c r="C35" s="65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27</v>
      </c>
      <c r="B36" s="65" t="str">
        <f>IF($B$5=Cup!$B$28,Cup!B35,IF($B$5=Cup!$B$43,Cup!B50,IF($B$5=Cup!$B$58,Cup!B65,"")))</f>
        <v>Tagasipööre [A]</v>
      </c>
      <c r="C36" s="65">
        <f>IF($B$5=Cup!$B$28,Cup!C35,IF($B$5=Cup!$B$43,Cup!C50,IF($B$5=Cup!$B$58,Cup!C65,"")))</f>
        <v>1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28</v>
      </c>
      <c r="B37" s="65" t="str">
        <f>IF($B$5=Cup!$B$28,Cup!B36,IF($B$5=Cup!$B$43,Cup!B51,IF($B$5=Cup!$B$58,Cup!B66,"")))</f>
        <v>Püstkurv 540</v>
      </c>
      <c r="C37" s="65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29</v>
      </c>
      <c r="B38" s="65" t="str">
        <f>IF($B$5=Cup!$B$28,Cup!B37,IF($B$5=Cup!$B$43,Cup!B52,IF($B$5=Cup!$B$58,Cup!B67,"")))</f>
        <v>Tagasitõmme [A]</v>
      </c>
      <c r="C38" s="65">
        <f>IF($B$5=Cup!$B$28,Cup!C37,IF($B$5=Cup!$B$43,Cup!C52,IF($B$5=Cup!$B$58,Cup!C67,"")))</f>
        <v>1.2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30</v>
      </c>
      <c r="B39" s="65" t="str">
        <f>IF($B$5=Cup!$B$28,Cup!B38,IF($B$5=Cup!$B$43,Cup!B53,IF($B$5=Cup!$B$58,Cup!B68,"")))</f>
        <v>Maandumine 45 [A]</v>
      </c>
      <c r="C39" s="65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31</v>
      </c>
      <c r="B40" s="65" t="str">
        <f>IF($B$5=Cup!$B$28,Cup!B39,IF($B$5=Cup!$B$43,Cup!B54,IF($B$5=Cup!$B$58,Cup!B69,"")))</f>
        <v> </v>
      </c>
      <c r="C40" s="65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32</v>
      </c>
      <c r="B41" s="65" t="str">
        <f>IF($B$5=Cup!$B$28,Cup!B40,IF($B$5=Cup!$B$43,Cup!B55,IF($B$5=Cup!$B$58,Cup!B70,"")))</f>
        <v> </v>
      </c>
      <c r="C41" s="65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75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4"/>
    </row>
    <row r="44" ht="13.5">
      <c r="I44" s="64"/>
    </row>
    <row r="45" ht="13.5">
      <c r="I45" s="64"/>
    </row>
    <row r="46" spans="1:9" ht="13.5">
      <c r="A46" s="47" t="s">
        <v>19</v>
      </c>
      <c r="B46" s="46"/>
      <c r="C46" s="46"/>
      <c r="D46" s="27" t="s">
        <v>62</v>
      </c>
      <c r="E46" s="27" t="s">
        <v>63</v>
      </c>
      <c r="F46" s="27" t="s">
        <v>64</v>
      </c>
      <c r="G46" s="27" t="s">
        <v>65</v>
      </c>
      <c r="H46" s="27" t="s">
        <v>66</v>
      </c>
      <c r="I46" s="27" t="s">
        <v>75</v>
      </c>
    </row>
    <row r="47" spans="1:9" ht="13.5">
      <c r="A47" s="47" t="s">
        <v>20</v>
      </c>
      <c r="B47" s="66" t="str">
        <f>IF($B$5=Cup!$B$28,Cup!B30,IF($B$5=Cup!$B$43,Cup!B45,IF($B$5=Cup!$B$58,Cup!B60,"")))</f>
        <v>M FAI [C]</v>
      </c>
      <c r="C47" s="66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6" t="str">
        <f>IF($B$5=Cup!$B$28,Cup!B31,IF($B$5=Cup!$B$43,Cup!B46,IF($B$5=Cup!$B$58,Cup!B61,"")))</f>
        <v>Poolring FAI [C]</v>
      </c>
      <c r="C48" s="66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6" t="str">
        <f>IF($B$5=Cup!$B$28,Cup!B32,IF($B$5=Cup!$B$43,Cup!B47,IF($B$5=Cup!$B$58,Cup!B62,"")))</f>
        <v>Romb FAI [C]</v>
      </c>
      <c r="C49" s="66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25</v>
      </c>
      <c r="B50" s="66" t="str">
        <f>IF($B$5=Cup!$B$28,Cup!B33,IF($B$5=Cup!$B$43,Cup!B48,IF($B$5=Cup!$B$58,Cup!B63,"")))</f>
        <v>Keeris [A]</v>
      </c>
      <c r="C50" s="66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26</v>
      </c>
      <c r="B51" s="66" t="str">
        <f>IF($B$5=Cup!$B$28,Cup!B34,IF($B$5=Cup!$B$43,Cup!B49,IF($B$5=Cup!$B$58,Cup!B64,"")))</f>
        <v>Püstkurv 180</v>
      </c>
      <c r="C51" s="66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27</v>
      </c>
      <c r="B52" s="66" t="str">
        <f>IF($B$5=Cup!$B$28,Cup!B35,IF($B$5=Cup!$B$43,Cup!B50,IF($B$5=Cup!$B$58,Cup!B65,"")))</f>
        <v>Tagasipööre [A]</v>
      </c>
      <c r="C52" s="66">
        <f>IF($B$5=Cup!$B$28,Cup!C35,IF($B$5=Cup!$B$43,Cup!C50,IF($B$5=Cup!$B$58,Cup!C65,"")))</f>
        <v>1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28</v>
      </c>
      <c r="B53" s="66" t="str">
        <f>IF($B$5=Cup!$B$28,Cup!B36,IF($B$5=Cup!$B$43,Cup!B51,IF($B$5=Cup!$B$58,Cup!B66,"")))</f>
        <v>Püstkurv 540</v>
      </c>
      <c r="C53" s="66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29</v>
      </c>
      <c r="B54" s="66" t="str">
        <f>IF($B$5=Cup!$B$28,Cup!B37,IF($B$5=Cup!$B$43,Cup!B52,IF($B$5=Cup!$B$58,Cup!B67,"")))</f>
        <v>Tagasitõmme [A]</v>
      </c>
      <c r="C54" s="66">
        <f>IF($B$5=Cup!$B$28,Cup!C37,IF($B$5=Cup!$B$43,Cup!C52,IF($B$5=Cup!$B$58,Cup!C67,"")))</f>
        <v>1.2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30</v>
      </c>
      <c r="B55" s="66" t="str">
        <f>IF($B$5=Cup!$B$28,Cup!B38,IF($B$5=Cup!$B$43,Cup!B53,IF($B$5=Cup!$B$58,Cup!B68,"")))</f>
        <v>Maandumine 45 [A]</v>
      </c>
      <c r="C55" s="66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31</v>
      </c>
      <c r="B56" s="66" t="str">
        <f>IF($B$5=Cup!$B$28,Cup!B39,IF($B$5=Cup!$B$43,Cup!B54,IF($B$5=Cup!$B$58,Cup!B69,"")))</f>
        <v> </v>
      </c>
      <c r="C56" s="66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32</v>
      </c>
      <c r="B57" s="66" t="str">
        <f>IF($B$5=Cup!$B$28,Cup!B40,IF($B$5=Cup!$B$43,Cup!B55,IF($B$5=Cup!$B$58,Cup!B70,"")))</f>
        <v> </v>
      </c>
      <c r="C57" s="66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75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Hiie</dc:creator>
  <cp:keywords/>
  <dc:description/>
  <cp:lastModifiedBy>Indrek Hiie</cp:lastModifiedBy>
  <cp:lastPrinted>2012-10-04T12:54:05Z</cp:lastPrinted>
  <dcterms:created xsi:type="dcterms:W3CDTF">2012-10-04T07:36:14Z</dcterms:created>
  <dcterms:modified xsi:type="dcterms:W3CDTF">2012-10-04T16:15:51Z</dcterms:modified>
  <cp:category/>
  <cp:version/>
  <cp:contentType/>
  <cp:contentStatus/>
  <cp:revision>2</cp:revision>
</cp:coreProperties>
</file>