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72" firstSheet="1" activeTab="1"/>
  </bookViews>
  <sheets>
    <sheet name="Juhend" sheetId="1" r:id="rId1"/>
    <sheet name="Raiküla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<sst xmlns="http://schemas.openxmlformats.org/spreadsheetml/2006/main" count="15" uniqueCount="15">
  <si>
    <t>%</t>
  </si>
  <si>
    <t>Nimi</t>
  </si>
  <si>
    <t>Välja jääb arvestusest :</t>
  </si>
  <si>
    <t>Kokku</t>
  </si>
  <si>
    <t>Koht</t>
  </si>
  <si>
    <t xml:space="preserve">Välja </t>
  </si>
  <si>
    <t>Punkte</t>
  </si>
  <si>
    <t>Võistlustuure toimub :</t>
  </si>
  <si>
    <t>Täita võib ainult toonitud alasid</t>
  </si>
  <si>
    <t>Lehele "Piloodid ja grupid" pilootide nimed ja grupid (kui on)</t>
  </si>
  <si>
    <t>Lehele "Lendude tulemused"  lendude tulemused</t>
  </si>
  <si>
    <t>Kõik muu teeb Excel ise</t>
  </si>
  <si>
    <t>Eraldi finaalide lendamisel tuleks võtta uus tühi tabel</t>
  </si>
  <si>
    <t>Lehel "Koondtulemused"  märgi tuuride arv ja mitu arvesse ei lähe (kuni 3 lendu)</t>
  </si>
  <si>
    <t>Raikküla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</si>
</sst>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%"/>
  </numFmts>
  <fonts count="19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4" fillId="17" borderId="0" applyNumberFormat="0" applyBorder="0" applyAlignment="0" applyProtection="0"/>
    <xf numFmtId="0" fontId="5" fillId="2" borderId="1" applyNumberFormat="0" applyAlignment="0" applyProtection="0"/>
    <xf numFmtId="0" fontId="6" fillId="1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1" applyNumberFormat="0" applyAlignment="0" applyProtection="0"/>
    <xf numFmtId="0" fontId="13" fillId="0" borderId="6" applyNumberFormat="0" applyFill="0" applyAlignment="0" applyProtection="0"/>
    <xf numFmtId="0" fontId="14" fillId="8" borderId="0" applyNumberFormat="0" applyBorder="0" applyAlignment="0" applyProtection="0"/>
    <xf numFmtId="0" fontId="0" fillId="4" borderId="7" applyNumberFormat="0" applyFont="0" applyAlignment="0" applyProtection="0"/>
    <xf numFmtId="0" fontId="15" fillId="2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0" fillId="20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21" borderId="0" xfId="0" applyFill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marelo" xfId="39"/>
    <cellStyle name="azul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vermelho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asutaja\Local%20Settings\Temporary%20Internet%20Files\Content.Outlook\WK3BX9TF\F3J_F5J_%20punktiarvestus_2011_raikk&#252;la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hend"/>
      <sheetName val="Piloodid ja grupid"/>
      <sheetName val="Lendude tulemused"/>
      <sheetName val="Koondtulemused"/>
    </sheetNames>
    <sheetDataSet>
      <sheetData sheetId="2">
        <row r="11">
          <cell r="A11">
            <v>1</v>
          </cell>
          <cell r="B11" t="str">
            <v>Jüri Laidna</v>
          </cell>
          <cell r="G11">
            <v>967.3202614379085</v>
          </cell>
          <cell r="L11">
            <v>970.7112970711298</v>
          </cell>
          <cell r="Q11">
            <v>728.2809611829946</v>
          </cell>
          <cell r="V11">
            <v>560.4395604395605</v>
          </cell>
          <cell r="AA11">
            <v>556.6666666666666</v>
          </cell>
          <cell r="AF11">
            <v>448.4451718494272</v>
          </cell>
        </row>
        <row r="12">
          <cell r="A12">
            <v>2</v>
          </cell>
          <cell r="B12" t="str">
            <v>Peep Väre</v>
          </cell>
          <cell r="G12">
            <v>408.4967320261437</v>
          </cell>
          <cell r="L12">
            <v>512.5523012552302</v>
          </cell>
          <cell r="Q12">
            <v>715.3419593345656</v>
          </cell>
          <cell r="V12">
            <v>582.4175824175825</v>
          </cell>
          <cell r="AA12">
            <v>436.66666666666663</v>
          </cell>
          <cell r="AF12">
            <v>276.59574468085106</v>
          </cell>
        </row>
        <row r="13">
          <cell r="A13">
            <v>3</v>
          </cell>
          <cell r="B13" t="str">
            <v>Arvi Polukainen</v>
          </cell>
          <cell r="G13">
            <v>359.4771241830066</v>
          </cell>
          <cell r="L13">
            <v>0</v>
          </cell>
          <cell r="Q13">
            <v>0</v>
          </cell>
          <cell r="V13">
            <v>0</v>
          </cell>
          <cell r="AA13">
            <v>0</v>
          </cell>
          <cell r="AF13">
            <v>0</v>
          </cell>
        </row>
        <row r="14">
          <cell r="A14">
            <v>4</v>
          </cell>
          <cell r="B14" t="str">
            <v>Aleksander Laur</v>
          </cell>
          <cell r="G14">
            <v>1000</v>
          </cell>
          <cell r="L14">
            <v>847.2803347280334</v>
          </cell>
          <cell r="Q14">
            <v>643.2532347504622</v>
          </cell>
          <cell r="V14">
            <v>720.879120879121</v>
          </cell>
          <cell r="AA14">
            <v>850</v>
          </cell>
          <cell r="AF14">
            <v>968.9034369885434</v>
          </cell>
        </row>
        <row r="15">
          <cell r="A15">
            <v>5</v>
          </cell>
          <cell r="B15" t="str">
            <v>Priit Leomar</v>
          </cell>
          <cell r="G15">
            <v>924.8366013071895</v>
          </cell>
          <cell r="L15">
            <v>1000</v>
          </cell>
          <cell r="Q15">
            <v>1000</v>
          </cell>
          <cell r="V15">
            <v>1000</v>
          </cell>
          <cell r="AA15">
            <v>1000</v>
          </cell>
          <cell r="AF15">
            <v>1000</v>
          </cell>
        </row>
        <row r="16">
          <cell r="A16">
            <v>6</v>
          </cell>
          <cell r="B16" t="str">
            <v>Kristjan Möller</v>
          </cell>
          <cell r="G16">
            <v>0</v>
          </cell>
          <cell r="L16">
            <v>0</v>
          </cell>
          <cell r="Q16">
            <v>0</v>
          </cell>
          <cell r="V16">
            <v>0</v>
          </cell>
          <cell r="AA16">
            <v>0</v>
          </cell>
          <cell r="AF16">
            <v>0</v>
          </cell>
        </row>
        <row r="17">
          <cell r="A17">
            <v>7</v>
          </cell>
          <cell r="B17" t="str">
            <v>Tiimar Sokk</v>
          </cell>
          <cell r="G17">
            <v>611.1111111111112</v>
          </cell>
          <cell r="L17">
            <v>0</v>
          </cell>
          <cell r="Q17">
            <v>0</v>
          </cell>
          <cell r="V17">
            <v>0</v>
          </cell>
          <cell r="AA17">
            <v>0</v>
          </cell>
          <cell r="AF17">
            <v>0</v>
          </cell>
        </row>
        <row r="18">
          <cell r="A18">
            <v>8</v>
          </cell>
          <cell r="B18" t="str">
            <v>Bertil Tikka</v>
          </cell>
          <cell r="G18">
            <v>91.5032679738562</v>
          </cell>
          <cell r="L18">
            <v>0</v>
          </cell>
          <cell r="Q18">
            <v>0</v>
          </cell>
          <cell r="V18">
            <v>0</v>
          </cell>
          <cell r="AA18">
            <v>0</v>
          </cell>
          <cell r="AF18">
            <v>0</v>
          </cell>
        </row>
        <row r="19">
          <cell r="B19" t="str">
            <v/>
          </cell>
          <cell r="G19" t="str">
            <v/>
          </cell>
          <cell r="L19" t="str">
            <v/>
          </cell>
          <cell r="Q19" t="str">
            <v/>
          </cell>
          <cell r="V19" t="str">
            <v/>
          </cell>
          <cell r="AA19" t="str">
            <v/>
          </cell>
          <cell r="AF19" t="str">
            <v/>
          </cell>
        </row>
        <row r="20">
          <cell r="A20" t="str">
            <v/>
          </cell>
          <cell r="B20" t="str">
            <v/>
          </cell>
          <cell r="G20" t="str">
            <v/>
          </cell>
          <cell r="L20" t="str">
            <v/>
          </cell>
          <cell r="Q20" t="str">
            <v/>
          </cell>
          <cell r="V20" t="str">
            <v/>
          </cell>
          <cell r="AA20" t="str">
            <v/>
          </cell>
          <cell r="AF20" t="str">
            <v/>
          </cell>
        </row>
        <row r="21">
          <cell r="A21" t="str">
            <v/>
          </cell>
          <cell r="B21" t="str">
            <v/>
          </cell>
          <cell r="G21" t="str">
            <v/>
          </cell>
          <cell r="L21" t="str">
            <v/>
          </cell>
          <cell r="Q21" t="str">
            <v/>
          </cell>
          <cell r="V21" t="str">
            <v/>
          </cell>
          <cell r="AA21" t="str">
            <v/>
          </cell>
          <cell r="AF21" t="str">
            <v/>
          </cell>
        </row>
        <row r="22">
          <cell r="A22" t="str">
            <v/>
          </cell>
          <cell r="B22" t="str">
            <v/>
          </cell>
          <cell r="G22" t="str">
            <v/>
          </cell>
          <cell r="L22" t="str">
            <v/>
          </cell>
          <cell r="Q22" t="str">
            <v/>
          </cell>
          <cell r="V22" t="str">
            <v/>
          </cell>
          <cell r="AA22" t="str">
            <v/>
          </cell>
          <cell r="AF22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15"/>
  <sheetViews>
    <sheetView zoomScalePageLayoutView="0" workbookViewId="0" topLeftCell="A1">
      <selection activeCell="F25" sqref="F25"/>
    </sheetView>
  </sheetViews>
  <sheetFormatPr defaultColWidth="9.140625" defaultRowHeight="12.75"/>
  <sheetData>
    <row r="3" ht="12.75">
      <c r="A3" t="s">
        <v>8</v>
      </c>
    </row>
    <row r="5" ht="12.75">
      <c r="A5" t="s">
        <v>13</v>
      </c>
    </row>
    <row r="7" ht="12.75">
      <c r="A7" t="s">
        <v>9</v>
      </c>
    </row>
    <row r="9" ht="12.75">
      <c r="A9" t="s">
        <v>10</v>
      </c>
    </row>
    <row r="11" ht="12.75">
      <c r="A11" t="s">
        <v>11</v>
      </c>
    </row>
    <row r="15" ht="12.75">
      <c r="A15" t="s">
        <v>12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PageLayoutView="0" workbookViewId="0" topLeftCell="A1">
      <selection activeCell="F2" sqref="F2"/>
    </sheetView>
  </sheetViews>
  <sheetFormatPr defaultColWidth="9.140625" defaultRowHeight="12.75"/>
  <cols>
    <col min="2" max="2" width="17.7109375" style="0" customWidth="1"/>
  </cols>
  <sheetData>
    <row r="1" ht="12.75">
      <c r="B1" s="7" t="s">
        <v>14</v>
      </c>
    </row>
    <row r="2" spans="2:4" ht="12.75">
      <c r="B2" s="8" t="s">
        <v>7</v>
      </c>
      <c r="C2" s="2">
        <v>6</v>
      </c>
      <c r="D2">
        <f>IF(C2&gt;15,"max rounds = 15","")</f>
      </c>
    </row>
    <row r="3" spans="2:4" ht="12.75">
      <c r="B3" s="8" t="s">
        <v>2</v>
      </c>
      <c r="C3" s="2">
        <v>0</v>
      </c>
      <c r="D3">
        <f>IF(C3&gt;3,"max throw outs = 3","")</f>
      </c>
    </row>
    <row r="5" spans="3:11" ht="12.75">
      <c r="C5" s="7" t="s">
        <v>3</v>
      </c>
      <c r="D5" s="6" t="s">
        <v>4</v>
      </c>
      <c r="E5" s="6" t="s">
        <v>0</v>
      </c>
      <c r="F5" s="6"/>
      <c r="G5" s="7" t="s">
        <v>5</v>
      </c>
      <c r="K5" s="7" t="s">
        <v>6</v>
      </c>
    </row>
    <row r="6" spans="1:16" ht="12.75">
      <c r="A6" s="6"/>
      <c r="B6" s="6" t="s">
        <v>1</v>
      </c>
      <c r="C6" s="6"/>
      <c r="D6" s="6"/>
      <c r="E6" s="6"/>
      <c r="F6" s="6"/>
      <c r="G6" s="6">
        <f>IF($C$3&gt;=1,1,"")</f>
      </c>
      <c r="H6" s="6">
        <f>IF($C$3&gt;=2,2,"")</f>
      </c>
      <c r="I6" s="6">
        <f>IF($C$3&gt;=3,3,"")</f>
      </c>
      <c r="J6" s="6"/>
      <c r="K6" s="6">
        <v>1</v>
      </c>
      <c r="L6" s="6">
        <f>IF(AND(ISNUMBER(K6),(K6+1)&lt;=$C$2),K6+1,"")</f>
        <v>2</v>
      </c>
      <c r="M6" s="6">
        <f>IF(AND(ISNUMBER(L6),(L6+1)&lt;=$C$2),L6+1,"")</f>
        <v>3</v>
      </c>
      <c r="N6" s="6">
        <f>IF(AND(ISNUMBER(M6),(M6+1)&lt;=$C$2),M6+1,"")</f>
        <v>4</v>
      </c>
      <c r="O6" s="6">
        <f>IF(AND(ISNUMBER(N6),(N6+1)&lt;=$C$2),N6+1,"")</f>
        <v>5</v>
      </c>
      <c r="P6" s="6">
        <f>IF(AND(ISNUMBER(O6),(O6+1)&lt;=$C$2),O6+1,"")</f>
        <v>6</v>
      </c>
    </row>
    <row r="7" spans="1:16" ht="12.75">
      <c r="A7" s="1">
        <f>'[1]Lendude tulemused'!A11</f>
        <v>1</v>
      </c>
      <c r="B7" t="str">
        <f>IF(ISBLANK('[1]Lendude tulemused'!B11),"",'[1]Lendude tulemused'!B11)</f>
        <v>Jüri Laidna</v>
      </c>
      <c r="C7" s="3">
        <f aca="true" t="shared" si="0" ref="C7:C18">IF(ISNUMBER(K7),SUM(K7:Y7)-SUM(G7:I7),"")</f>
        <v>4231.863918647687</v>
      </c>
      <c r="D7" s="4">
        <f aca="true" t="shared" si="1" ref="D7:D18">IF(ISNUMBER(C7),RANK(C7,C$7:C$52),"")</f>
        <v>3</v>
      </c>
      <c r="E7" s="5">
        <f aca="true" t="shared" si="2" ref="E7:E18">IF(ISNUMBER(C7),C7/MAX(C$7:C$52)*100%,"")</f>
        <v>0.7142583337596206</v>
      </c>
      <c r="F7" s="5"/>
      <c r="G7" s="3">
        <f aca="true" t="shared" si="3" ref="G7:G18">IF(AND(ISNUMBER($K7),$C$3&gt;=1),SMALL(K7:Y7,G$6),"")</f>
      </c>
      <c r="H7" s="3">
        <f aca="true" t="shared" si="4" ref="H7:H18">IF(AND(ISNUMBER($K7),$C$3&gt;=2),SMALL(K7:Y7,H$6),"")</f>
      </c>
      <c r="I7" s="3">
        <f aca="true" t="shared" si="5" ref="I7:I18">IF(AND(ISNUMBER($K7),$C$3&gt;=3),SMALL(K7:Y7,I$6),"")</f>
      </c>
      <c r="J7" s="3"/>
      <c r="K7" s="3">
        <f>IF(AND(ISNUMBER(K6),$B7&lt;&gt;""),N('[1]Lendude tulemused'!G11),"")</f>
        <v>967.3202614379085</v>
      </c>
      <c r="L7" s="3">
        <f>IF(AND(ISNUMBER(L6),$B7&lt;&gt;""),N('[1]Lendude tulemused'!L11),"")</f>
        <v>970.7112970711298</v>
      </c>
      <c r="M7" s="3">
        <f>IF(AND(ISNUMBER(M6),$B7&lt;&gt;""),N('[1]Lendude tulemused'!Q11),"")</f>
        <v>728.2809611829946</v>
      </c>
      <c r="N7" s="3">
        <f>IF(AND(ISNUMBER(N6),$B7&lt;&gt;""),N('[1]Lendude tulemused'!V11),"")</f>
        <v>560.4395604395605</v>
      </c>
      <c r="O7" s="3">
        <f>IF(AND(ISNUMBER(O6),$B7&lt;&gt;""),N('[1]Lendude tulemused'!AA11),"")</f>
        <v>556.6666666666666</v>
      </c>
      <c r="P7" s="3">
        <f>IF(AND(ISNUMBER(P6),$B7&lt;&gt;""),N('[1]Lendude tulemused'!AF11),"")</f>
        <v>448.4451718494272</v>
      </c>
    </row>
    <row r="8" spans="1:16" ht="12.75">
      <c r="A8" s="1">
        <f>'[1]Lendude tulemused'!A12</f>
        <v>2</v>
      </c>
      <c r="B8" t="str">
        <f>IF(ISBLANK('[1]Lendude tulemused'!B12),"",'[1]Lendude tulemused'!B12)</f>
        <v>Peep Väre</v>
      </c>
      <c r="C8" s="3">
        <f t="shared" si="0"/>
        <v>2932.07098638104</v>
      </c>
      <c r="D8" s="4">
        <f t="shared" si="1"/>
        <v>4</v>
      </c>
      <c r="E8" s="5">
        <f t="shared" si="2"/>
        <v>0.4948779491630436</v>
      </c>
      <c r="F8" s="5"/>
      <c r="G8" s="3">
        <f t="shared" si="3"/>
      </c>
      <c r="H8" s="3">
        <f t="shared" si="4"/>
      </c>
      <c r="I8" s="3">
        <f t="shared" si="5"/>
      </c>
      <c r="J8" s="3"/>
      <c r="K8" s="3">
        <f>IF(AND(ISNUMBER(K7),$B8&lt;&gt;""),N('[1]Lendude tulemused'!G12),"")</f>
        <v>408.4967320261437</v>
      </c>
      <c r="L8" s="3">
        <f>IF(AND(ISNUMBER(L7),$B8&lt;&gt;""),N('[1]Lendude tulemused'!L12),"")</f>
        <v>512.5523012552302</v>
      </c>
      <c r="M8" s="3">
        <f>IF(AND(ISNUMBER(M7),$B8&lt;&gt;""),N('[1]Lendude tulemused'!Q12),"")</f>
        <v>715.3419593345656</v>
      </c>
      <c r="N8" s="3">
        <f>IF(AND(ISNUMBER(N7),$B8&lt;&gt;""),N('[1]Lendude tulemused'!V12),"")</f>
        <v>582.4175824175825</v>
      </c>
      <c r="O8" s="3">
        <f>IF(AND(ISNUMBER(O7),$B8&lt;&gt;""),N('[1]Lendude tulemused'!AA12),"")</f>
        <v>436.66666666666663</v>
      </c>
      <c r="P8" s="3">
        <f>IF(AND(ISNUMBER(P7),$B8&lt;&gt;""),N('[1]Lendude tulemused'!AF12),"")</f>
        <v>276.59574468085106</v>
      </c>
    </row>
    <row r="9" spans="1:16" ht="12.75">
      <c r="A9" s="1">
        <f>'[1]Lendude tulemused'!A13</f>
        <v>3</v>
      </c>
      <c r="B9" t="str">
        <f>IF(ISBLANK('[1]Lendude tulemused'!B13),"",'[1]Lendude tulemused'!B13)</f>
        <v>Arvi Polukainen</v>
      </c>
      <c r="C9" s="3">
        <f t="shared" si="0"/>
        <v>359.4771241830066</v>
      </c>
      <c r="D9" s="4">
        <f t="shared" si="1"/>
        <v>6</v>
      </c>
      <c r="E9" s="5">
        <f t="shared" si="2"/>
        <v>0.06067291781577496</v>
      </c>
      <c r="F9" s="5"/>
      <c r="G9" s="3">
        <f t="shared" si="3"/>
      </c>
      <c r="H9" s="3">
        <f t="shared" si="4"/>
      </c>
      <c r="I9" s="3">
        <f t="shared" si="5"/>
      </c>
      <c r="J9" s="3"/>
      <c r="K9" s="3">
        <f>IF(AND(ISNUMBER(K8),$B9&lt;&gt;""),N('[1]Lendude tulemused'!G13),"")</f>
        <v>359.4771241830066</v>
      </c>
      <c r="L9" s="3">
        <f>IF(AND(ISNUMBER(L8),$B9&lt;&gt;""),N('[1]Lendude tulemused'!L13),"")</f>
        <v>0</v>
      </c>
      <c r="M9" s="3">
        <f>IF(AND(ISNUMBER(M8),$B9&lt;&gt;""),N('[1]Lendude tulemused'!Q13),"")</f>
        <v>0</v>
      </c>
      <c r="N9" s="3">
        <f>IF(AND(ISNUMBER(N8),$B9&lt;&gt;""),N('[1]Lendude tulemused'!V13),"")</f>
        <v>0</v>
      </c>
      <c r="O9" s="3">
        <f>IF(AND(ISNUMBER(O8),$B9&lt;&gt;""),N('[1]Lendude tulemused'!AA13),"")</f>
        <v>0</v>
      </c>
      <c r="P9" s="3">
        <f>IF(AND(ISNUMBER(P8),$B9&lt;&gt;""),N('[1]Lendude tulemused'!AF13),"")</f>
        <v>0</v>
      </c>
    </row>
    <row r="10" spans="1:16" ht="12.75">
      <c r="A10" s="1">
        <f>'[1]Lendude tulemused'!A14</f>
        <v>4</v>
      </c>
      <c r="B10" t="str">
        <f>IF(ISBLANK('[1]Lendude tulemused'!B14),"",'[1]Lendude tulemused'!B14)</f>
        <v>Aleksander Laur</v>
      </c>
      <c r="C10" s="3">
        <f t="shared" si="0"/>
        <v>5030.316127346159</v>
      </c>
      <c r="D10" s="4">
        <f t="shared" si="1"/>
        <v>2</v>
      </c>
      <c r="E10" s="5">
        <f t="shared" si="2"/>
        <v>0.8490219166949391</v>
      </c>
      <c r="F10" s="5"/>
      <c r="G10" s="3">
        <f t="shared" si="3"/>
      </c>
      <c r="H10" s="3">
        <f t="shared" si="4"/>
      </c>
      <c r="I10" s="3">
        <f t="shared" si="5"/>
      </c>
      <c r="J10" s="3"/>
      <c r="K10" s="3">
        <f>IF(AND(ISNUMBER(K9),$B10&lt;&gt;""),N('[1]Lendude tulemused'!G14),"")</f>
        <v>1000</v>
      </c>
      <c r="L10" s="3">
        <f>IF(AND(ISNUMBER(L9),$B10&lt;&gt;""),N('[1]Lendude tulemused'!L14),"")</f>
        <v>847.2803347280334</v>
      </c>
      <c r="M10" s="3">
        <f>IF(AND(ISNUMBER(M9),$B10&lt;&gt;""),N('[1]Lendude tulemused'!Q14),"")</f>
        <v>643.2532347504622</v>
      </c>
      <c r="N10" s="3">
        <f>IF(AND(ISNUMBER(N9),$B10&lt;&gt;""),N('[1]Lendude tulemused'!V14),"")</f>
        <v>720.879120879121</v>
      </c>
      <c r="O10" s="3">
        <f>IF(AND(ISNUMBER(O9),$B10&lt;&gt;""),N('[1]Lendude tulemused'!AA14),"")</f>
        <v>850</v>
      </c>
      <c r="P10" s="3">
        <f>IF(AND(ISNUMBER(P9),$B10&lt;&gt;""),N('[1]Lendude tulemused'!AF14),"")</f>
        <v>968.9034369885434</v>
      </c>
    </row>
    <row r="11" spans="1:16" ht="12.75">
      <c r="A11" s="1">
        <f>'[1]Lendude tulemused'!A15</f>
        <v>5</v>
      </c>
      <c r="B11" t="str">
        <f>IF(ISBLANK('[1]Lendude tulemused'!B15),"",'[1]Lendude tulemused'!B15)</f>
        <v>Priit Leomar</v>
      </c>
      <c r="C11" s="3">
        <f t="shared" si="0"/>
        <v>5924.83660130719</v>
      </c>
      <c r="D11" s="4">
        <f t="shared" si="1"/>
        <v>1</v>
      </c>
      <c r="E11" s="5">
        <f t="shared" si="2"/>
        <v>1</v>
      </c>
      <c r="F11" s="5"/>
      <c r="G11" s="3">
        <f t="shared" si="3"/>
      </c>
      <c r="H11" s="3">
        <f t="shared" si="4"/>
      </c>
      <c r="I11" s="3">
        <f t="shared" si="5"/>
      </c>
      <c r="J11" s="3"/>
      <c r="K11" s="3">
        <f>IF(AND(ISNUMBER(K10),$B11&lt;&gt;""),N('[1]Lendude tulemused'!G15),"")</f>
        <v>924.8366013071895</v>
      </c>
      <c r="L11" s="3">
        <f>IF(AND(ISNUMBER(L10),$B11&lt;&gt;""),N('[1]Lendude tulemused'!L15),"")</f>
        <v>1000</v>
      </c>
      <c r="M11" s="3">
        <f>IF(AND(ISNUMBER(M10),$B11&lt;&gt;""),N('[1]Lendude tulemused'!Q15),"")</f>
        <v>1000</v>
      </c>
      <c r="N11" s="3">
        <f>IF(AND(ISNUMBER(N10),$B11&lt;&gt;""),N('[1]Lendude tulemused'!V15),"")</f>
        <v>1000</v>
      </c>
      <c r="O11" s="3">
        <f>IF(AND(ISNUMBER(O10),$B11&lt;&gt;""),N('[1]Lendude tulemused'!AA15),"")</f>
        <v>1000</v>
      </c>
      <c r="P11" s="3">
        <f>IF(AND(ISNUMBER(P10),$B11&lt;&gt;""),N('[1]Lendude tulemused'!AF15),"")</f>
        <v>1000</v>
      </c>
    </row>
    <row r="12" spans="1:16" ht="12.75">
      <c r="A12" s="1">
        <f>'[1]Lendude tulemused'!A16</f>
        <v>6</v>
      </c>
      <c r="B12" t="str">
        <f>IF(ISBLANK('[1]Lendude tulemused'!B16),"",'[1]Lendude tulemused'!B16)</f>
        <v>Kristjan Möller</v>
      </c>
      <c r="C12" s="3">
        <f t="shared" si="0"/>
        <v>0</v>
      </c>
      <c r="D12" s="4">
        <f t="shared" si="1"/>
        <v>8</v>
      </c>
      <c r="E12" s="5">
        <f t="shared" si="2"/>
        <v>0</v>
      </c>
      <c r="F12" s="5"/>
      <c r="G12" s="3">
        <f t="shared" si="3"/>
      </c>
      <c r="H12" s="3">
        <f t="shared" si="4"/>
      </c>
      <c r="I12" s="3">
        <f t="shared" si="5"/>
      </c>
      <c r="J12" s="3"/>
      <c r="K12" s="3">
        <f>IF(AND(ISNUMBER(K11),$B12&lt;&gt;""),N('[1]Lendude tulemused'!G16),"")</f>
        <v>0</v>
      </c>
      <c r="L12" s="3">
        <f>IF(AND(ISNUMBER(L11),$B12&lt;&gt;""),N('[1]Lendude tulemused'!L16),"")</f>
        <v>0</v>
      </c>
      <c r="M12" s="3">
        <f>IF(AND(ISNUMBER(M11),$B12&lt;&gt;""),N('[1]Lendude tulemused'!Q16),"")</f>
        <v>0</v>
      </c>
      <c r="N12" s="3">
        <f>IF(AND(ISNUMBER(N11),$B12&lt;&gt;""),N('[1]Lendude tulemused'!V16),"")</f>
        <v>0</v>
      </c>
      <c r="O12" s="3">
        <f>IF(AND(ISNUMBER(O11),$B12&lt;&gt;""),N('[1]Lendude tulemused'!AA16),"")</f>
        <v>0</v>
      </c>
      <c r="P12" s="3">
        <f>IF(AND(ISNUMBER(P11),$B12&lt;&gt;""),N('[1]Lendude tulemused'!AF16),"")</f>
        <v>0</v>
      </c>
    </row>
    <row r="13" spans="1:16" ht="12.75">
      <c r="A13" s="1">
        <f>'[1]Lendude tulemused'!A17</f>
        <v>7</v>
      </c>
      <c r="B13" t="str">
        <f>IF(ISBLANK('[1]Lendude tulemused'!B17),"",'[1]Lendude tulemused'!B17)</f>
        <v>Tiimar Sokk</v>
      </c>
      <c r="C13" s="3">
        <f t="shared" si="0"/>
        <v>611.1111111111112</v>
      </c>
      <c r="D13" s="4">
        <f t="shared" si="1"/>
        <v>5</v>
      </c>
      <c r="E13" s="5">
        <f t="shared" si="2"/>
        <v>0.10314396028681744</v>
      </c>
      <c r="F13" s="5"/>
      <c r="G13" s="3">
        <f t="shared" si="3"/>
      </c>
      <c r="H13" s="3">
        <f t="shared" si="4"/>
      </c>
      <c r="I13" s="3">
        <f t="shared" si="5"/>
      </c>
      <c r="J13" s="3"/>
      <c r="K13" s="3">
        <f>IF(AND(ISNUMBER(K12),$B13&lt;&gt;""),N('[1]Lendude tulemused'!G17),"")</f>
        <v>611.1111111111112</v>
      </c>
      <c r="L13" s="3">
        <f>IF(AND(ISNUMBER(L12),$B13&lt;&gt;""),N('[1]Lendude tulemused'!L17),"")</f>
        <v>0</v>
      </c>
      <c r="M13" s="3">
        <f>IF(AND(ISNUMBER(M12),$B13&lt;&gt;""),N('[1]Lendude tulemused'!Q17),"")</f>
        <v>0</v>
      </c>
      <c r="N13" s="3">
        <f>IF(AND(ISNUMBER(N12),$B13&lt;&gt;""),N('[1]Lendude tulemused'!V17),"")</f>
        <v>0</v>
      </c>
      <c r="O13" s="3">
        <f>IF(AND(ISNUMBER(O12),$B13&lt;&gt;""),N('[1]Lendude tulemused'!AA17),"")</f>
        <v>0</v>
      </c>
      <c r="P13" s="3">
        <f>IF(AND(ISNUMBER(P12),$B13&lt;&gt;""),N('[1]Lendude tulemused'!AF17),"")</f>
        <v>0</v>
      </c>
    </row>
    <row r="14" spans="1:16" ht="12.75">
      <c r="A14" s="1">
        <f>'[1]Lendude tulemused'!A18</f>
        <v>8</v>
      </c>
      <c r="B14" t="str">
        <f>IF(ISBLANK('[1]Lendude tulemused'!B18),"",'[1]Lendude tulemused'!B18)</f>
        <v>Bertil Tikka</v>
      </c>
      <c r="C14" s="3">
        <f t="shared" si="0"/>
        <v>91.5032679738562</v>
      </c>
      <c r="D14" s="4">
        <f t="shared" si="1"/>
        <v>7</v>
      </c>
      <c r="E14" s="5">
        <f t="shared" si="2"/>
        <v>0.015444015444015441</v>
      </c>
      <c r="F14" s="5"/>
      <c r="G14" s="3">
        <f t="shared" si="3"/>
      </c>
      <c r="H14" s="3">
        <f t="shared" si="4"/>
      </c>
      <c r="I14" s="3">
        <f t="shared" si="5"/>
      </c>
      <c r="J14" s="3"/>
      <c r="K14" s="3">
        <f>IF(AND(ISNUMBER(K13),$B14&lt;&gt;""),N('[1]Lendude tulemused'!G18),"")</f>
        <v>91.5032679738562</v>
      </c>
      <c r="L14" s="3">
        <f>IF(AND(ISNUMBER(L13),$B14&lt;&gt;""),N('[1]Lendude tulemused'!L18),"")</f>
        <v>0</v>
      </c>
      <c r="M14" s="3">
        <f>IF(AND(ISNUMBER(M13),$B14&lt;&gt;""),N('[1]Lendude tulemused'!Q18),"")</f>
        <v>0</v>
      </c>
      <c r="N14" s="3">
        <f>IF(AND(ISNUMBER(N13),$B14&lt;&gt;""),N('[1]Lendude tulemused'!V18),"")</f>
        <v>0</v>
      </c>
      <c r="O14" s="3">
        <f>IF(AND(ISNUMBER(O13),$B14&lt;&gt;""),N('[1]Lendude tulemused'!AA18),"")</f>
        <v>0</v>
      </c>
      <c r="P14" s="3">
        <f>IF(AND(ISNUMBER(P13),$B14&lt;&gt;""),N('[1]Lendude tulemused'!AF18),"")</f>
        <v>0</v>
      </c>
    </row>
    <row r="15" spans="1:16" ht="12.75">
      <c r="A15" s="1"/>
      <c r="B15">
        <f>IF(ISBLANK('[1]Lendude tulemused'!B19),"",'[1]Lendude tulemused'!B19)</f>
      </c>
      <c r="C15" s="3">
        <f t="shared" si="0"/>
      </c>
      <c r="D15" s="4">
        <f t="shared" si="1"/>
      </c>
      <c r="E15" s="5">
        <f t="shared" si="2"/>
      </c>
      <c r="F15" s="5"/>
      <c r="G15" s="3">
        <f t="shared" si="3"/>
      </c>
      <c r="H15" s="3">
        <f t="shared" si="4"/>
      </c>
      <c r="I15" s="3">
        <f t="shared" si="5"/>
      </c>
      <c r="J15" s="3"/>
      <c r="K15" s="3">
        <f>IF(AND(ISNUMBER(K14),$B15&lt;&gt;""),N('[1]Lendude tulemused'!G19),"")</f>
      </c>
      <c r="L15" s="3">
        <f>IF(AND(ISNUMBER(L14),$B15&lt;&gt;""),N('[1]Lendude tulemused'!L19),"")</f>
      </c>
      <c r="M15" s="3">
        <f>IF(AND(ISNUMBER(M14),$B15&lt;&gt;""),N('[1]Lendude tulemused'!Q19),"")</f>
      </c>
      <c r="N15" s="3">
        <f>IF(AND(ISNUMBER(N14),$B15&lt;&gt;""),N('[1]Lendude tulemused'!V19),"")</f>
      </c>
      <c r="O15" s="3">
        <f>IF(AND(ISNUMBER(O14),$B15&lt;&gt;""),N('[1]Lendude tulemused'!AA19),"")</f>
      </c>
      <c r="P15" s="3">
        <f>IF(AND(ISNUMBER(P14),$B15&lt;&gt;""),N('[1]Lendude tulemused'!AF19),"")</f>
      </c>
    </row>
    <row r="16" spans="1:16" ht="12.75">
      <c r="A16" s="1">
        <f>'[1]Lendude tulemused'!A20</f>
      </c>
      <c r="B16">
        <f>IF(ISBLANK('[1]Lendude tulemused'!B20),"",'[1]Lendude tulemused'!B20)</f>
      </c>
      <c r="C16" s="3">
        <f t="shared" si="0"/>
      </c>
      <c r="D16" s="4">
        <f t="shared" si="1"/>
      </c>
      <c r="E16" s="5">
        <f t="shared" si="2"/>
      </c>
      <c r="F16" s="5"/>
      <c r="G16" s="3">
        <f t="shared" si="3"/>
      </c>
      <c r="H16" s="3">
        <f t="shared" si="4"/>
      </c>
      <c r="I16" s="3">
        <f t="shared" si="5"/>
      </c>
      <c r="J16" s="3"/>
      <c r="K16" s="3">
        <f>IF(AND(ISNUMBER(K15),$B16&lt;&gt;""),N('[1]Lendude tulemused'!G20),"")</f>
      </c>
      <c r="L16" s="3">
        <f>IF(AND(ISNUMBER(L15),$B16&lt;&gt;""),N('[1]Lendude tulemused'!L20),"")</f>
      </c>
      <c r="M16" s="3">
        <f>IF(AND(ISNUMBER(M15),$B16&lt;&gt;""),N('[1]Lendude tulemused'!Q20),"")</f>
      </c>
      <c r="N16" s="3">
        <f>IF(AND(ISNUMBER(N15),$B16&lt;&gt;""),N('[1]Lendude tulemused'!V20),"")</f>
      </c>
      <c r="O16" s="3">
        <f>IF(AND(ISNUMBER(O15),$B16&lt;&gt;""),N('[1]Lendude tulemused'!AA20),"")</f>
      </c>
      <c r="P16" s="3">
        <f>IF(AND(ISNUMBER(P15),$B16&lt;&gt;""),N('[1]Lendude tulemused'!AF20),"")</f>
      </c>
    </row>
    <row r="17" spans="1:16" ht="12.75">
      <c r="A17" s="1">
        <f>'[1]Lendude tulemused'!A21</f>
      </c>
      <c r="B17">
        <f>IF(ISBLANK('[1]Lendude tulemused'!B21),"",'[1]Lendude tulemused'!B21)</f>
      </c>
      <c r="C17" s="3">
        <f t="shared" si="0"/>
      </c>
      <c r="D17" s="4">
        <f t="shared" si="1"/>
      </c>
      <c r="E17" s="5">
        <f t="shared" si="2"/>
      </c>
      <c r="F17" s="5"/>
      <c r="G17" s="3">
        <f t="shared" si="3"/>
      </c>
      <c r="H17" s="3">
        <f t="shared" si="4"/>
      </c>
      <c r="I17" s="3">
        <f t="shared" si="5"/>
      </c>
      <c r="J17" s="3"/>
      <c r="K17" s="3">
        <f>IF(AND(ISNUMBER(K16),$B17&lt;&gt;""),N('[1]Lendude tulemused'!G21),"")</f>
      </c>
      <c r="L17" s="3">
        <f>IF(AND(ISNUMBER(L16),$B17&lt;&gt;""),N('[1]Lendude tulemused'!L21),"")</f>
      </c>
      <c r="M17" s="3">
        <f>IF(AND(ISNUMBER(M16),$B17&lt;&gt;""),N('[1]Lendude tulemused'!Q21),"")</f>
      </c>
      <c r="N17" s="3">
        <f>IF(AND(ISNUMBER(N16),$B17&lt;&gt;""),N('[1]Lendude tulemused'!V21),"")</f>
      </c>
      <c r="O17" s="3">
        <f>IF(AND(ISNUMBER(O16),$B17&lt;&gt;""),N('[1]Lendude tulemused'!AA21),"")</f>
      </c>
      <c r="P17" s="3">
        <f>IF(AND(ISNUMBER(P16),$B17&lt;&gt;""),N('[1]Lendude tulemused'!AF21),"")</f>
      </c>
    </row>
    <row r="18" spans="1:16" ht="12.75">
      <c r="A18" s="1">
        <f>'[1]Lendude tulemused'!A22</f>
      </c>
      <c r="B18">
        <f>IF(ISBLANK('[1]Lendude tulemused'!B22),"",'[1]Lendude tulemused'!B22)</f>
      </c>
      <c r="C18" s="3">
        <f t="shared" si="0"/>
      </c>
      <c r="D18" s="4">
        <f t="shared" si="1"/>
      </c>
      <c r="E18" s="5">
        <f t="shared" si="2"/>
      </c>
      <c r="F18" s="5"/>
      <c r="G18" s="3">
        <f t="shared" si="3"/>
      </c>
      <c r="H18" s="3">
        <f t="shared" si="4"/>
      </c>
      <c r="I18" s="3">
        <f t="shared" si="5"/>
      </c>
      <c r="J18" s="3"/>
      <c r="K18" s="3">
        <f>IF(AND(ISNUMBER(K17),$B18&lt;&gt;""),N('[1]Lendude tulemused'!G22),"")</f>
      </c>
      <c r="L18" s="3">
        <f>IF(AND(ISNUMBER(L17),$B18&lt;&gt;""),N('[1]Lendude tulemused'!L22),"")</f>
      </c>
      <c r="M18" s="3">
        <f>IF(AND(ISNUMBER(M17),$B18&lt;&gt;""),N('[1]Lendude tulemused'!Q22),"")</f>
      </c>
      <c r="N18" s="3">
        <f>IF(AND(ISNUMBER(N17),$B18&lt;&gt;""),N('[1]Lendude tulemused'!V22),"")</f>
      </c>
      <c r="O18" s="3">
        <f>IF(AND(ISNUMBER(O17),$B18&lt;&gt;""),N('[1]Lendude tulemused'!AA22),"")</f>
      </c>
      <c r="P18" s="3">
        <f>IF(AND(ISNUMBER(P17),$B18&lt;&gt;""),N('[1]Lendude tulemused'!AF22),"")</f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 Exel</dc:creator>
  <cp:keywords/>
  <dc:description/>
  <cp:lastModifiedBy>MartW7</cp:lastModifiedBy>
  <cp:lastPrinted>2011-06-01T15:31:55Z</cp:lastPrinted>
  <dcterms:created xsi:type="dcterms:W3CDTF">2007-06-14T23:41:38Z</dcterms:created>
  <dcterms:modified xsi:type="dcterms:W3CDTF">2011-06-01T16:30:15Z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